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Julia.Horatschek\AppData\Local\Temp\38\ccdms\"/>
    </mc:Choice>
  </mc:AlternateContent>
  <xr:revisionPtr revIDLastSave="0" documentId="8_{7C865695-26DF-402C-8759-ECA9BB0B8F7E}" xr6:coauthVersionLast="47" xr6:coauthVersionMax="47" xr10:uidLastSave="{00000000-0000-0000-0000-000000000000}"/>
  <workbookProtection workbookAlgorithmName="SHA-512" workbookHashValue="Pbc9B5xaNbImnWCbo0PAFhfAL1kKHIegyOBwPStpfA1DXJaaUpKRB+bsaXbqH5AAKCAEZ6FmqP2Z4de8M26rOg==" workbookSaltValue="ujkPt4etxY+aoDoxp9+yyw==" workbookSpinCount="100000" lockStructure="1"/>
  <bookViews>
    <workbookView xWindow="-120" yWindow="-120" windowWidth="29040" windowHeight="15840" xr2:uid="{D4A89673-0C56-4AE9-B1E6-2C4A3DBBCAAB}"/>
  </bookViews>
  <sheets>
    <sheet name="Neueinstellung" sheetId="2" r:id="rId1"/>
    <sheet name="Weiterbeschäftigung" sheetId="8" r:id="rId2"/>
    <sheet name="Anleitung" sheetId="4" r:id="rId3"/>
    <sheet name="Verweise" sheetId="3" state="hidden" r:id="rId4"/>
  </sheets>
  <definedNames>
    <definedName name="_xlnm.Print_Area" localSheetId="2">Anleitung!$A$1:$M$136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4" i="2" l="1"/>
  <c r="D56" i="8"/>
  <c r="F41" i="8"/>
  <c r="F42" i="8" s="1"/>
  <c r="E41" i="8"/>
  <c r="E42" i="8" s="1"/>
  <c r="D40" i="2"/>
  <c r="D41" i="2"/>
  <c r="C42" i="2"/>
  <c r="B4" i="2"/>
  <c r="B4" i="8"/>
  <c r="F45" i="8"/>
  <c r="D43" i="8" s="1"/>
  <c r="E45" i="8"/>
  <c r="C43" i="8" s="1"/>
  <c r="B18" i="8" l="1"/>
  <c r="B17" i="8"/>
  <c r="B18" i="2"/>
  <c r="B17" i="2"/>
  <c r="B37" i="8"/>
  <c r="D36" i="8"/>
  <c r="C23" i="8"/>
  <c r="D13" i="8"/>
  <c r="C25" i="8" s="1"/>
  <c r="D9" i="8"/>
  <c r="C23" i="2"/>
  <c r="E36" i="2" l="1"/>
  <c r="D50" i="2"/>
  <c r="B50" i="2"/>
  <c r="D49" i="2"/>
  <c r="D44" i="2"/>
  <c r="D13" i="2"/>
  <c r="C25" i="2" s="1"/>
  <c r="D53" i="2"/>
  <c r="C9" i="2"/>
  <c r="B37" i="2"/>
  <c r="D9" i="2" l="1"/>
  <c r="B53" i="2" l="1"/>
  <c r="B48" i="2"/>
  <c r="D36" i="2"/>
  <c r="D48" i="2"/>
</calcChain>
</file>

<file path=xl/sharedStrings.xml><?xml version="1.0" encoding="utf-8"?>
<sst xmlns="http://schemas.openxmlformats.org/spreadsheetml/2006/main" count="451" uniqueCount="296">
  <si>
    <t>Name</t>
  </si>
  <si>
    <t>Planstelle</t>
  </si>
  <si>
    <t>Kitaname</t>
  </si>
  <si>
    <t>Ort</t>
  </si>
  <si>
    <t>„Wir haben die Anforderungen einer Kirchenzugehörigkeit für die zu besetzende Stelle anhand der Stellenausschreibung und der Stellenbewertung auf Grundlage der Konzeption geprüft. Im Ergebnis wurde diese Stelle Seitens des Kitawerkes unter Berücksichtigung des Beschlusses des KKR als nicht verkündigungsnah eingestuft und daher müssen wir auf die Kirchenzugehörigkeit als Stellenanforderung verzichten.“</t>
  </si>
  <si>
    <t>Einrichtung</t>
  </si>
  <si>
    <t>ACK</t>
  </si>
  <si>
    <t>Evangelisch</t>
  </si>
  <si>
    <t>Katholisch</t>
  </si>
  <si>
    <t>Konfessionslos</t>
  </si>
  <si>
    <t>Andere Konfession</t>
  </si>
  <si>
    <t>Stellenbezeichnung</t>
  </si>
  <si>
    <t>Kitaleitung</t>
  </si>
  <si>
    <t>Alltagsassistenz</t>
  </si>
  <si>
    <t>Raumpfleger:in</t>
  </si>
  <si>
    <t>Hausmeister:in</t>
  </si>
  <si>
    <t>Küchenkraft</t>
  </si>
  <si>
    <t>Praktikant:in</t>
  </si>
  <si>
    <t>Heilpädagog:in</t>
  </si>
  <si>
    <t>Sozialpädagog:in</t>
  </si>
  <si>
    <t>Sozialarbeiter:in</t>
  </si>
  <si>
    <t>Psycholog:in</t>
  </si>
  <si>
    <t>Regionalleitung</t>
  </si>
  <si>
    <t>Verwaltungskraft</t>
  </si>
  <si>
    <t>Auszubildende</t>
  </si>
  <si>
    <t>Sprachfachkraft</t>
  </si>
  <si>
    <t>Erstkraft</t>
  </si>
  <si>
    <t>Zweitkraft</t>
  </si>
  <si>
    <t>Koordinator:in</t>
  </si>
  <si>
    <t>Erstkraft interne Vertretung</t>
  </si>
  <si>
    <t>Einstellungsdatum</t>
  </si>
  <si>
    <t>Vorname</t>
  </si>
  <si>
    <t>PLZ</t>
  </si>
  <si>
    <t>wöchentliche Arbeitszeit</t>
  </si>
  <si>
    <t>Konfession</t>
  </si>
  <si>
    <t>Geburtsdatum</t>
  </si>
  <si>
    <t>Verfügungszeit</t>
  </si>
  <si>
    <t>Bewerbungsgespräch</t>
  </si>
  <si>
    <t>Abteilung TVKB</t>
  </si>
  <si>
    <t>Entgeltgruppe</t>
  </si>
  <si>
    <t>Entgeltstufe</t>
  </si>
  <si>
    <t>Grund der Veränderung</t>
  </si>
  <si>
    <t>Datum</t>
  </si>
  <si>
    <t>Vorgesetzte:r</t>
  </si>
  <si>
    <t>Leitung</t>
  </si>
  <si>
    <t>Unterschrift Geschäftsführung</t>
  </si>
  <si>
    <t>Prio 1</t>
  </si>
  <si>
    <t>Prio 2</t>
  </si>
  <si>
    <t>Prio 3</t>
  </si>
  <si>
    <t>Abteilung</t>
  </si>
  <si>
    <t>Erstkraft Gruppenleitung</t>
  </si>
  <si>
    <t>Erstkraft regionale Springkraft</t>
  </si>
  <si>
    <t>Zweitkraft interne Vertretung</t>
  </si>
  <si>
    <t>Ute Friedrichsen</t>
  </si>
  <si>
    <t>Sebastian Tischer</t>
  </si>
  <si>
    <t>Birgit Hahnkamm-Grewe</t>
  </si>
  <si>
    <t>Felix Müllers</t>
  </si>
  <si>
    <t>Julia Horatschek</t>
  </si>
  <si>
    <t>Die Geschäftsführung des Kitawerkes/ Diakonischen Werkes bittet um Mitbestimmung gemäß §37 MVG.EKD.</t>
  </si>
  <si>
    <t>K11</t>
  </si>
  <si>
    <t>ja</t>
  </si>
  <si>
    <t>nein</t>
  </si>
  <si>
    <t>Staatl. Anerkannt:e Erzieher:in</t>
  </si>
  <si>
    <t>Kündigung vorherige:r Stelleninhaber:in</t>
  </si>
  <si>
    <t>Kündigung durch MA in Probezeit</t>
  </si>
  <si>
    <t>Kündigung durch AG in Probezeit</t>
  </si>
  <si>
    <t>Beschäftigungsverbot</t>
  </si>
  <si>
    <t>Mutterschutz</t>
  </si>
  <si>
    <t>Elternzeit</t>
  </si>
  <si>
    <t>Stelleninhaber:in wechselt innerhalb des Kitawerkes</t>
  </si>
  <si>
    <t>Stelleninhaber:in wechselt innerhalb der Kita</t>
  </si>
  <si>
    <t>befristetes Arbeitsverhältnis ausgelaufen und nicht verlängert</t>
  </si>
  <si>
    <t>Entgelt</t>
  </si>
  <si>
    <t>Allgemeines</t>
  </si>
  <si>
    <t>Persönliche Daten Mitarbeiter:in</t>
  </si>
  <si>
    <t>Arbeitszeit</t>
  </si>
  <si>
    <t>Erläuterungen</t>
  </si>
  <si>
    <t>Genehmigungen</t>
  </si>
  <si>
    <t>Kitawerk</t>
  </si>
  <si>
    <t>Diakonisches Werk</t>
  </si>
  <si>
    <t>Werk</t>
  </si>
  <si>
    <t>Die Rechte der Schwerbehinderten Menschen und die Pflichten des Arbeitgebers nach §163 FF. SGB IX wurden beachtet.</t>
  </si>
  <si>
    <t>Neueinstellung Leitung</t>
  </si>
  <si>
    <t>Neueinstellung Mitarbeitende</t>
  </si>
  <si>
    <t>Weiterbeschäftigung</t>
  </si>
  <si>
    <t>Planstelle/n</t>
  </si>
  <si>
    <t>„Wir haben die Anforderungen einer Kirchenzugehörigkeit (ACK) für die zu besetzende Stelle anhand der Stellenausschreibung und der Stellenbewertung auf Grundlage der Konzeption geprüft. Im Ergebnis wurde diese Stelle Seitens des Kitawerkes unter Berücksichtigung des Beschlusses des KKR als nicht verkündigungsnah eingestuft und daher müssen wir auf die Kirchenzugehörigkeit (ACK) als Stellenanforderung verzichten.“</t>
  </si>
  <si>
    <t>KS 7</t>
  </si>
  <si>
    <t>KS 5</t>
  </si>
  <si>
    <t/>
  </si>
  <si>
    <t>&lt;10</t>
  </si>
  <si>
    <t>&gt;10&lt;25</t>
  </si>
  <si>
    <t>&gt;=25</t>
  </si>
  <si>
    <t>Gruppendienst</t>
  </si>
  <si>
    <t>Springer</t>
  </si>
  <si>
    <t>&gt;10&lt;15</t>
  </si>
  <si>
    <t>&gt;=15</t>
  </si>
  <si>
    <t>TV Ausbildung</t>
  </si>
  <si>
    <t>Bitte grüne Zellen ausfüllen.</t>
  </si>
  <si>
    <t>Sozialpädagogische:r Assistent:in</t>
  </si>
  <si>
    <t>Andere</t>
  </si>
  <si>
    <t>Stellenbezeichnung eingeben</t>
  </si>
  <si>
    <t>Qualifikation eingeben</t>
  </si>
  <si>
    <t>Grund eingeben</t>
  </si>
  <si>
    <t>Straße und Hausnr.</t>
  </si>
  <si>
    <t>Geburtsdatum in TT.MM.JJJJ eingeben</t>
  </si>
  <si>
    <t>Konfession eingeben</t>
  </si>
  <si>
    <t>Arbeitszeit mit dem Kind</t>
  </si>
  <si>
    <t>Name Leitung</t>
  </si>
  <si>
    <t>neugeschaffene Stelle</t>
  </si>
  <si>
    <t>von Personalabteilung bearbeitet</t>
  </si>
  <si>
    <t>Fachberatung Sprache</t>
  </si>
  <si>
    <t>Verfügungszeit individuell</t>
  </si>
  <si>
    <t>Einrichtung auswählen</t>
  </si>
  <si>
    <t>MAV wurde informiert</t>
  </si>
  <si>
    <t>Grund der Befristung eingeben</t>
  </si>
  <si>
    <t>Krankheitsvertretung</t>
  </si>
  <si>
    <t>Elternzeitvertretung</t>
  </si>
  <si>
    <t>Sonstige</t>
  </si>
  <si>
    <t>Qualifikation Bewerber:in</t>
  </si>
  <si>
    <t>Aus Bewerberportal, beginnt mit A</t>
  </si>
  <si>
    <t>Stelle ausgeschrieben?</t>
  </si>
  <si>
    <t>Bewerbungsunterlagen vollständig?</t>
  </si>
  <si>
    <t>Priorität (für MAV)</t>
  </si>
  <si>
    <t>Informationen zum Bewerbungsprozess (es besteht keine Verknüpfung mit dem Bewerberportal)</t>
  </si>
  <si>
    <t>Arbeitsunfähigkeit Stelleninhaber</t>
  </si>
  <si>
    <t>Heilpädagog:innen</t>
  </si>
  <si>
    <t>Kinderpfleger:innen</t>
  </si>
  <si>
    <t>Heimerzieher:innen</t>
  </si>
  <si>
    <t>nur Lebenslauf, keine Zeugnisse und andere Nachweise</t>
  </si>
  <si>
    <t>kein Lebenslauf, nur Zeugnisse und andere Nachweise</t>
  </si>
  <si>
    <t>bitte auswählen</t>
  </si>
  <si>
    <t>5 mit Zulage</t>
  </si>
  <si>
    <t>Fallgruppe</t>
  </si>
  <si>
    <t>Ruhestand des Stelleninhabers</t>
  </si>
  <si>
    <t>Ev.-luth. Kitawerk Dithmarschen</t>
  </si>
  <si>
    <t>Anleitung zur Nutzung der Beschlussvorlage</t>
  </si>
  <si>
    <t>Es gibt zwei Beschlussvorlagen, eine für Neueinstellungen und eine für Weiterbeschäftigungen.</t>
  </si>
  <si>
    <t>Bitte die für Ihren Fall relevante Datei nutzen, der Tabellenname gibt einen Hinweis welches die notwenige Beschlussvorlage ist.</t>
  </si>
  <si>
    <t>Beschlussvorlage "Neueinstellung"</t>
  </si>
  <si>
    <t>Alle grünen Zellen sind mit den notwendigen Informationen auszufüllen.</t>
  </si>
  <si>
    <t>Die Bearbeitung erfolgt von oben nach unten. Das ist wichtig, weil diverse Formeln hinterlegt sind, die auf vorherigen Informationen aufbauen.</t>
  </si>
  <si>
    <t>1. Auswahl der Einrichtung</t>
  </si>
  <si>
    <t>2. Planstelle/n</t>
  </si>
  <si>
    <t>Eingabe der Planstellennummer analog des Stellenbesetzungsplanes. Es wird jeweils eine Planstelle in einer grünen Zelle eingegeben.</t>
  </si>
  <si>
    <t>3. Stellenbezeichnung</t>
  </si>
  <si>
    <t>Auswahl der zu besetzenden Tätigkeit durch das Auswahlfeld.</t>
  </si>
  <si>
    <t>4. Qualifikation Bewerber:in</t>
  </si>
  <si>
    <t>Auswahl der Qualifikation durch das Auswahlfeld.</t>
  </si>
  <si>
    <t>5. Einstellungsdatum</t>
  </si>
  <si>
    <t>Eingabe des Startdatums vom Beschäftigungsverhältnis im Format TT.MM.JJJJ (z.B. 01.01.2025)</t>
  </si>
  <si>
    <t>6. Befristet bis</t>
  </si>
  <si>
    <t>7. Grund der Befristung</t>
  </si>
  <si>
    <t>Auswahl des Befristungsgrundes durch das Auswahlfeld.</t>
  </si>
  <si>
    <t>8. vorherige:r Stelleninhaber:in</t>
  </si>
  <si>
    <t>Falls es einen vorherigen Stelleninhabenden gab wird hier dessen Name eingegeben.</t>
  </si>
  <si>
    <t>9. Grund der Veränderung</t>
  </si>
  <si>
    <t>Auswahl des Veränderungsgrundes durch das Auswahlfeld.</t>
  </si>
  <si>
    <t>10. Entgelt</t>
  </si>
  <si>
    <t>Das Entgelt ermittelt sich automatisch aufgrund von den vorherigen getätigten Eingaben zur Stellenbesetzung.</t>
  </si>
  <si>
    <t>Die Entgeltstufe wird von der Personalabteilung nach Prüfung der Bewerbungsunterlagen eingetragen.</t>
  </si>
  <si>
    <t>Falls es eine Absprache mit der Regionalleitung geben sollte, vermerkt diese die Entgeltstufe.</t>
  </si>
  <si>
    <t>11. Persönliche Daten</t>
  </si>
  <si>
    <t>Eingabe der persönlichen Daten anhang der Bewerbungsunterlagen</t>
  </si>
  <si>
    <t>12. Konfession</t>
  </si>
  <si>
    <t>Auswahl der Konfession durch das Auswahlfeld.</t>
  </si>
  <si>
    <t>13. Arbeitszeit</t>
  </si>
  <si>
    <t>Die Arbeitszeit kann erst eingegeben werden, nachdem die vorherigen Daten in den grünen Zellen befüllt wurden.</t>
  </si>
  <si>
    <t>Der Hintergrund sind sich automatisch ziehende Verfügungszeiten aufgrund von der Stelle.</t>
  </si>
  <si>
    <t>Lediglich bei regionalen Springtkräften werden die Verfügungszeiten manuell eingegeben.</t>
  </si>
  <si>
    <t>13.1 wöchentliche Arbeitszeit</t>
  </si>
  <si>
    <t>Eingabe der Stunden pro Woche. Noch nicht von der roten Zelle irritieren lassen und einfach ignorieren.</t>
  </si>
  <si>
    <t>13.1 Arbeitszeit mit dem Kind</t>
  </si>
  <si>
    <t xml:space="preserve">Danach ermittelt sich automatisch die Verfügungszeit. </t>
  </si>
  <si>
    <t>In dem Beispiel unten bedeutet dies, dass die Arbeitszeit mit dem Kind von 30 Std. auf 34 Std. korrigiert werden muss.</t>
  </si>
  <si>
    <t>13.2 Sonstige</t>
  </si>
  <si>
    <t>Hier können z.B. Stunden für das Qualitätsmanagement, Abwesenheitsvertretung usw. eingetragen werden.</t>
  </si>
  <si>
    <t>In der grünen Zelle daneben können dafür die Angaben gemacht werden.</t>
  </si>
  <si>
    <t>14. Informationen zum Bewerbungsprozess</t>
  </si>
  <si>
    <t>Es gibt keine Verknüpfung mit dem Bewerberportal. D.h. die abgefragten Informationen müssen in der beschlussvorlage händisch ausgefüllt werden.</t>
  </si>
  <si>
    <t>14.1 Bewerbungs-ID</t>
  </si>
  <si>
    <t>Die Bewerbungs-ID lässt sich aus der Ausschreibung im Bewerberportal entnehmen und beginnt mit dem Buchstaben "A"</t>
  </si>
  <si>
    <t>14.2 Stelle ausgeschrieben bis MAV wurde informiert</t>
  </si>
  <si>
    <t>Hier werden die entsprechenden Datumsangaben im Format TT.MM.JJJJ eingegeben und Angaben zu den Bewerbungsunterlagen hinterlegt.</t>
  </si>
  <si>
    <t>Bitte alle grünen Zellen ausfüllen.</t>
  </si>
  <si>
    <t>15. Erläuterungen</t>
  </si>
  <si>
    <t>Hier werden Angaben zum besseren Verständnis für Außenstehende Personen hinterlegt.</t>
  </si>
  <si>
    <t>16. Genehmigungen</t>
  </si>
  <si>
    <t>Hier wird der Name der Kitaleitung eingetragen</t>
  </si>
  <si>
    <t>Eine Formel zieht sich das Datum von heute, das soll überschrieben werden, weil es sich sonst jeden tag ändert.</t>
  </si>
  <si>
    <t>Geschafft :)</t>
  </si>
  <si>
    <t xml:space="preserve">Sollten fehlerhafte Angaben zur Arbeit mit dem Kind gemacht worden sein, erscheint der Text "Achtung, Stunden mit dem Kind prüfen" </t>
  </si>
  <si>
    <t>und in der Zelle darüber eine Differenz an Stunden</t>
  </si>
  <si>
    <t>Diese Differenz muss ausgeglichen werden, weil ansonsten eine fehlerhafte Eingabe bei der Arbeitszeit mit dem Kind oder der WAZ getätigt wurde.</t>
  </si>
  <si>
    <t xml:space="preserve">Eingabe des Enddatums vom Beschäftigungsverhältnis im Format TT.MM.JJJJ (z.B. 01.01.2025). </t>
  </si>
  <si>
    <t>Wenn keine Befristung vorliegt kann die Zelle leer bleiben.</t>
  </si>
  <si>
    <t>Hier ist die Möglichkeit, dass eine Person, die nicht mit der Einstellung des Mitarbeitenden bisher in Kontakt war, alles verstehen kann.</t>
  </si>
  <si>
    <t>Das Vorliegen der Bewerbungsunterlagen ist zwingend notwendig für die Ermittlung der Einstufung.</t>
  </si>
  <si>
    <t>Berater:in</t>
  </si>
  <si>
    <t>Integrationsbetreuer:in</t>
  </si>
  <si>
    <t>Geschäftsleitung</t>
  </si>
  <si>
    <t>Verwaltung</t>
  </si>
  <si>
    <t>Projektstelle</t>
  </si>
  <si>
    <t>Familienberatung</t>
  </si>
  <si>
    <t>Sozialberatung</t>
  </si>
  <si>
    <t>Suchtberatung</t>
  </si>
  <si>
    <t>Schuldnerberatung</t>
  </si>
  <si>
    <t>Migrationsberatung</t>
  </si>
  <si>
    <t>Anke Schumacher</t>
  </si>
  <si>
    <t>Anja Döhren</t>
  </si>
  <si>
    <t>Tanja Thiessen</t>
  </si>
  <si>
    <t>Kirsten Horstmann</t>
  </si>
  <si>
    <t>Frank Zabel</t>
  </si>
  <si>
    <t>Bürokauffrau/-mann</t>
  </si>
  <si>
    <t>Wirtschaftspsycholog:in</t>
  </si>
  <si>
    <t xml:space="preserve">17. Hochladen der Beschlussvorlage im Excelformat im Bewerberportal. </t>
  </si>
  <si>
    <t>Beschlussvorlage "Weiterbeschäftigung"</t>
  </si>
  <si>
    <t>1. Die Vorlage ist identisch auszufüllen, wie die für Neueinstellungen.</t>
  </si>
  <si>
    <t>Da einige Informationen bereits vorliegen ist der Umfang der Eingaben geringer.</t>
  </si>
  <si>
    <t>2. Zum Lesen der Anleitung für die Neueinstellung bitte nach oben scrollen.</t>
  </si>
  <si>
    <t>3. Bei Weiterbeschäftigung Versand per E-Mail an info@ev-kitawerk.de</t>
  </si>
  <si>
    <t xml:space="preserve">Hier wird die Kita aus dem Drop-Down-Menü ausgewählt. </t>
  </si>
  <si>
    <t>Tipp: Nach einem Klick in die Zelle die ersten vier Buchstaben der Kita eintippen und Enter drücken, dann erscheint der Kitaname ohne langes suchen.</t>
  </si>
  <si>
    <t>KS 3</t>
  </si>
  <si>
    <t>K 4</t>
  </si>
  <si>
    <t>K 2</t>
  </si>
  <si>
    <t>Wenn man die Verfügungszeit nicht kennt, dann erstmal die WAZ eingeben, danach errechnet sich eine Verfügungszeit und über die Meldung mit einer Differenz kann man die richtige Arbeitszeit eintragen.</t>
  </si>
  <si>
    <t xml:space="preserve">Eingabe der wöchentlichen Arbeitszeit mit dem Kind. </t>
  </si>
  <si>
    <t>Bsp. WAZ 35 Std. zeigt Verfügungszeit von 3 Std. an, diese dann von der WAZ subtrahieren und als Arbeitszeit mit dem Kind eintragen.</t>
  </si>
  <si>
    <t>individuell nach Gruppenanzahl</t>
  </si>
  <si>
    <t>Entgeltgruppe eingeben</t>
  </si>
  <si>
    <t>KS 8</t>
  </si>
  <si>
    <t>KS 9</t>
  </si>
  <si>
    <t>KS 10</t>
  </si>
  <si>
    <t>KS 11</t>
  </si>
  <si>
    <t>Änderung zum</t>
  </si>
  <si>
    <t>Stellen-ID</t>
  </si>
  <si>
    <t>Befristung?</t>
  </si>
  <si>
    <t>vorherige:r Stelleninhaber:in</t>
  </si>
  <si>
    <t>Neu</t>
  </si>
  <si>
    <t>Alt</t>
  </si>
  <si>
    <t>Check neue Stunden</t>
  </si>
  <si>
    <t>Check alte Stunden</t>
  </si>
  <si>
    <t>Thies Hedde</t>
  </si>
  <si>
    <t>Maja Nissen</t>
  </si>
  <si>
    <t>Sandra Schiller</t>
  </si>
  <si>
    <t>Anna-Lena Lankau</t>
  </si>
  <si>
    <t>Frederik Pedak</t>
  </si>
  <si>
    <t>Katja Stolle</t>
  </si>
  <si>
    <t>May-Britt Fenske</t>
  </si>
  <si>
    <t>Ev.-Luth. Kindertagesstätte "Arche Noah", Heide</t>
  </si>
  <si>
    <t>Ev.-Luth. Kindertagesstätte "Schatzinsel", Heide</t>
  </si>
  <si>
    <t>Ev.-Luth. Kindertagesstätte "Storchennest", Heide-Süderholm</t>
  </si>
  <si>
    <t>Ev.-Luth. Kindertagesstätte "Tausendfüßler", Wesselburen</t>
  </si>
  <si>
    <t>Ev.-Luth. Kindertagesstätte "Windstärke 12", Helgoland</t>
  </si>
  <si>
    <t xml:space="preserve">Ev.-Luth. Kindertagesstätte Weltkinder in Heide </t>
  </si>
  <si>
    <t>Ev.-Luth. „Petri-Kindertagesstätte“, Burg</t>
  </si>
  <si>
    <t>Ev.-Luth. Familienzentrum &amp; Kindertagesstätte "Noahs Arche", Brunsbüttel</t>
  </si>
  <si>
    <t>Ev.-Luth. Kindertagesstätte "Jakobus", Brunsbüttel</t>
  </si>
  <si>
    <t>Ev.-Luth. Kindertagesstätte "Kinder unterm Regenbogen", Eddelak</t>
  </si>
  <si>
    <t>Ev.-Luth. Kindertagesstätte "Lütt Lämmerstuv", Schafstedt</t>
  </si>
  <si>
    <t>Ev.-Luth. Kindertagesstätte "Paulus Nord", Brunsbüttel</t>
  </si>
  <si>
    <t>Ev.-Luth. Kindertagesstätte "Paulus Süd", Brunsbüttel</t>
  </si>
  <si>
    <t>Ev.-Luth. Kindertagesstätte "Sterntaler", St. Michaelisdonn</t>
  </si>
  <si>
    <t>Ev.-Luth. "Wald-Kindertagesstätte", Albersdorf</t>
  </si>
  <si>
    <t>Ev.-Luth. Kindertagesstätte "Bewegungsland", Bunsoh</t>
  </si>
  <si>
    <t>Ev.-Luth. Kindertagesstätte "Dom und Meer", Meldorf</t>
  </si>
  <si>
    <t>Ev.-Luth. Kindertagesstätte "Friedensstern", Wrohm</t>
  </si>
  <si>
    <t>Ev.-Luth. Kindertagesstätte "Krabbeltiere in Bewegung", Albersdorf</t>
  </si>
  <si>
    <t>Ev.-Luth. Kindertagesstätte "Lütt Matten", Tellingstedt</t>
  </si>
  <si>
    <t>Ev.-Luth. Kindertagesstätte "Morgentau", Albersdorf</t>
  </si>
  <si>
    <t>Ev.-Luth. Kindertagesstätte "Oesterstraße", Albersdorf</t>
  </si>
  <si>
    <t>Ev.-Luth. Kindertagesstätte "Rasselbande", Pahlen</t>
  </si>
  <si>
    <t>Ev.-Luth. Kindertagesstätte "Sarzbüttel", Sarzbüttel</t>
  </si>
  <si>
    <t>Ev.-Luth. Kindertagesstätte Kleeblatt, Nindorf</t>
  </si>
  <si>
    <t>Ev.-Luth. Kindertagesstätte "Hoppetosse", Büsum</t>
  </si>
  <si>
    <t>Ev.-Luth. Kindertagesstätte "Kreuz &amp; Quer", Barlt</t>
  </si>
  <si>
    <t>Ev.-Luth. Kindertagesstätte "Regenbogen", Marne</t>
  </si>
  <si>
    <t xml:space="preserve">Ev.-Luth. Kindertagesstätte "Sonnenstrahl", Marne </t>
  </si>
  <si>
    <t>Ev.-Luth. Kindertagesstätte "Spatzennest", Büsum</t>
  </si>
  <si>
    <t>Ev.-Luth. Kindertagesstätte "Westwind", Marne</t>
  </si>
  <si>
    <t>Ev.-Luth. Kindertagesstätte Deichkinder, Büsum</t>
  </si>
  <si>
    <t>Ev.-Luth. Katharinen-Kindergarten Nordhastedt</t>
  </si>
  <si>
    <t>Ev.-Luth. Kindertagesstätte Auferstehung in Heide</t>
  </si>
  <si>
    <t>Ev.-Luth. Kindergarten „Sonneninsel“ Süderhastedt</t>
  </si>
  <si>
    <t>Ev.-Luth. Kindertagesstätte "KiTa an de Kark", Pahlen</t>
  </si>
  <si>
    <t>Ev.-Luth. Kindertagesstätte „Lütte Köger", Kronprinzenkoog</t>
  </si>
  <si>
    <t>Ev.-Luth. Kindertagesstätte Windbergen</t>
  </si>
  <si>
    <t>Ev.-Luth. Kita "Klein Nicolai", Wöhrden</t>
  </si>
  <si>
    <t>Neue Planstelle eingeben</t>
  </si>
  <si>
    <t>befristete Fördermittellaufzeit</t>
  </si>
  <si>
    <t>Verlängerung von Fördermittellaufzeiten</t>
  </si>
  <si>
    <t>Staatl. anerk. Kindheits-/ Sozialpädagog:in</t>
  </si>
  <si>
    <t>TT.MM.JJJJ</t>
  </si>
  <si>
    <t>Eintrag in KitaDB erfolgt?</t>
  </si>
  <si>
    <t>Datum Eintrag DB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</si>
</sst>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font>
    <font>
      <b/>
      <sz val="11"/>
      <color theme="1"/>
      <name val="Calibri"/>
      <family val="2"/>
    </font>
    <font>
      <sz val="11"/>
      <color theme="0"/>
      <name val="Calibri"/>
      <family val="2"/>
    </font>
    <font>
      <sz val="8"/>
      <name val="Calibri"/>
      <family val="2"/>
    </font>
    <font>
      <sz val="10"/>
      <color theme="1"/>
      <name val="Calibri"/>
      <family val="2"/>
    </font>
    <font>
      <sz val="11"/>
      <name val="Calibri"/>
      <family val="2"/>
    </font>
    <font>
      <b/>
      <sz val="12"/>
      <color theme="1"/>
      <name val="Calibri"/>
      <family val="2"/>
    </font>
    <font>
      <sz val="11"/>
      <color theme="1"/>
      <name val="Calibri"/>
      <family val="2"/>
    </font>
    <font>
      <b/>
      <sz val="14"/>
      <color theme="1"/>
      <name val="Calibri"/>
      <family val="2"/>
    </font>
    <font>
      <sz val="11"/>
      <color rgb="FF000000"/>
      <name val="Aptos Narrow"/>
      <family val="2"/>
    </font>
    <font>
      <b/>
      <sz val="11"/>
      <color theme="0"/>
      <name val="Calibri"/>
      <family val="2"/>
    </font>
  </fonts>
  <fills count="4">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s>
  <borders count="2">
    <border>
      <left/>
      <right/>
      <top/>
      <bottom/>
      <diagonal/>
    </border>
    <border>
      <left/>
      <right/>
      <top/>
      <bottom style="hair">
        <color indexed="64"/>
      </bottom>
      <diagonal/>
    </border>
  </borders>
  <cellStyleXfs count="1">
    <xf numFmtId="0" fontId="0" fillId="0" borderId="0"/>
  </cellStyleXfs>
  <cellXfs count="33">
    <xf numFmtId="0" fontId="0" fillId="0" borderId="0" xfId="0"/>
    <xf numFmtId="0" fontId="1" fillId="0" borderId="0" xfId="0" applyFont="1"/>
    <xf numFmtId="0" fontId="0" fillId="0" borderId="0" xfId="0" applyAlignment="1">
      <alignment vertical="center"/>
    </xf>
    <xf numFmtId="16" fontId="0" fillId="0" borderId="0" xfId="0" quotePrefix="1" applyNumberFormat="1"/>
    <xf numFmtId="0" fontId="0" fillId="0" borderId="0" xfId="0" quotePrefix="1"/>
    <xf numFmtId="0" fontId="4" fillId="0" borderId="0" xfId="0" applyFont="1"/>
    <xf numFmtId="0" fontId="0" fillId="0" borderId="0" xfId="0" applyAlignment="1">
      <alignment horizontal="left"/>
    </xf>
    <xf numFmtId="4" fontId="2" fillId="0" borderId="0" xfId="0" applyNumberFormat="1" applyFont="1"/>
    <xf numFmtId="0" fontId="0" fillId="2" borderId="0" xfId="0" applyFill="1"/>
    <xf numFmtId="0" fontId="0" fillId="0" borderId="0" xfId="0" applyProtection="1">
      <protection locked="0"/>
    </xf>
    <xf numFmtId="14" fontId="0" fillId="0" borderId="0" xfId="0" applyNumberFormat="1" applyAlignment="1" applyProtection="1">
      <alignment horizontal="left"/>
      <protection locked="0"/>
    </xf>
    <xf numFmtId="0" fontId="0" fillId="3" borderId="0" xfId="0" applyFill="1" applyProtection="1">
      <protection locked="0"/>
    </xf>
    <xf numFmtId="49" fontId="0" fillId="3" borderId="0" xfId="0" applyNumberFormat="1" applyFill="1" applyProtection="1">
      <protection locked="0"/>
    </xf>
    <xf numFmtId="14" fontId="0" fillId="3" borderId="0" xfId="0" applyNumberFormat="1" applyFill="1" applyProtection="1">
      <protection locked="0"/>
    </xf>
    <xf numFmtId="4" fontId="0" fillId="3" borderId="0" xfId="0" applyNumberFormat="1" applyFill="1" applyProtection="1">
      <protection locked="0"/>
    </xf>
    <xf numFmtId="14" fontId="0" fillId="3" borderId="0" xfId="0" applyNumberFormat="1" applyFill="1" applyAlignment="1" applyProtection="1">
      <alignment horizontal="left"/>
      <protection locked="0"/>
    </xf>
    <xf numFmtId="4" fontId="5" fillId="0" borderId="0" xfId="0" applyNumberFormat="1" applyFont="1"/>
    <xf numFmtId="0" fontId="2" fillId="0" borderId="0" xfId="0" applyFont="1"/>
    <xf numFmtId="0" fontId="0" fillId="0" borderId="0" xfId="0" applyAlignment="1" applyProtection="1">
      <alignment horizontal="left"/>
      <protection locked="0"/>
    </xf>
    <xf numFmtId="0" fontId="0" fillId="3" borderId="0" xfId="0" applyFill="1" applyAlignment="1" applyProtection="1">
      <alignment horizontal="left"/>
      <protection locked="0"/>
    </xf>
    <xf numFmtId="0" fontId="6" fillId="0" borderId="0" xfId="0" applyFont="1"/>
    <xf numFmtId="16" fontId="0" fillId="0" borderId="0" xfId="0" applyNumberFormat="1"/>
    <xf numFmtId="4" fontId="5" fillId="0" borderId="0" xfId="0" applyNumberFormat="1" applyFont="1" applyProtection="1">
      <protection locked="0"/>
    </xf>
    <xf numFmtId="0" fontId="7" fillId="0" borderId="0" xfId="0" applyFont="1" applyAlignment="1">
      <alignment vertical="center"/>
    </xf>
    <xf numFmtId="0" fontId="0" fillId="0" borderId="0" xfId="0" applyAlignment="1">
      <alignment wrapText="1"/>
    </xf>
    <xf numFmtId="0" fontId="8" fillId="0" borderId="0" xfId="0" applyFont="1"/>
    <xf numFmtId="0" fontId="0" fillId="0" borderId="1" xfId="0" applyBorder="1"/>
    <xf numFmtId="14" fontId="0" fillId="3" borderId="1" xfId="0" applyNumberFormat="1" applyFill="1" applyBorder="1" applyAlignment="1" applyProtection="1">
      <alignment horizontal="left"/>
      <protection locked="0"/>
    </xf>
    <xf numFmtId="14" fontId="0" fillId="0" borderId="1" xfId="0" applyNumberFormat="1" applyBorder="1" applyAlignment="1" applyProtection="1">
      <alignment horizontal="left"/>
      <protection locked="0"/>
    </xf>
    <xf numFmtId="0" fontId="9" fillId="0" borderId="0" xfId="0" applyFont="1"/>
    <xf numFmtId="0" fontId="10" fillId="0" borderId="1" xfId="0" applyFont="1" applyBorder="1"/>
    <xf numFmtId="0" fontId="0" fillId="0" borderId="0" xfId="0" applyAlignment="1">
      <alignment horizontal="left" wrapText="1"/>
    </xf>
    <xf numFmtId="0" fontId="0" fillId="3" borderId="0" xfId="0" applyFill="1" applyAlignment="1" applyProtection="1">
      <alignment horizontal="left" vertical="top" wrapText="1"/>
      <protection locked="0"/>
    </xf>
  </cellXfs>
  <cellStyles count="1">
    <cellStyle name="Standard" xfId="0" builtinId="0"/>
  </cellStyles>
  <dxfs count="40">
    <dxf>
      <fill>
        <patternFill>
          <bgColor rgb="FFFF0000"/>
        </patternFill>
      </fill>
    </dxf>
    <dxf>
      <fill>
        <patternFill>
          <bgColor rgb="FFFF0000"/>
        </patternFill>
      </fill>
    </dxf>
    <dxf>
      <font>
        <color theme="0"/>
      </font>
      <fill>
        <patternFill>
          <bgColor theme="0"/>
        </patternFill>
      </fill>
    </dxf>
    <dxf>
      <fill>
        <patternFill>
          <bgColor theme="9" tint="0.59996337778862885"/>
        </patternFill>
      </fill>
    </dxf>
    <dxf>
      <font>
        <color theme="0"/>
      </font>
    </dxf>
    <dxf>
      <numFmt numFmtId="2" formatCode="0.00"/>
      <fill>
        <patternFill>
          <bgColor rgb="FFFF0000"/>
        </patternFill>
      </fill>
    </dxf>
    <dxf>
      <font>
        <color theme="0"/>
      </font>
      <fill>
        <patternFill>
          <bgColor theme="0"/>
        </patternFill>
      </fill>
    </dxf>
    <dxf>
      <font>
        <color theme="0"/>
      </font>
      <fill>
        <patternFill>
          <bgColor theme="0"/>
        </patternFill>
      </fill>
    </dxf>
    <dxf>
      <fill>
        <patternFill>
          <bgColor rgb="FFFF0000"/>
        </patternFill>
      </fill>
    </dxf>
    <dxf>
      <fill>
        <patternFill>
          <bgColor rgb="FFFF0000"/>
        </patternFill>
      </fill>
    </dxf>
    <dxf>
      <fill>
        <patternFill>
          <bgColor theme="9" tint="0.59996337778862885"/>
        </patternFill>
      </fill>
    </dxf>
    <dxf>
      <font>
        <color theme="0"/>
      </font>
      <fill>
        <patternFill>
          <bgColor theme="0"/>
        </patternFill>
      </fill>
    </dxf>
    <dxf>
      <font>
        <color auto="1"/>
      </font>
      <fill>
        <patternFill patternType="solid">
          <bgColor theme="9"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patternType="none">
          <bgColor auto="1"/>
        </patternFill>
      </fill>
    </dxf>
    <dxf>
      <font>
        <color theme="0"/>
      </font>
    </dxf>
    <dxf>
      <font>
        <color theme="0"/>
      </font>
    </dxf>
    <dxf>
      <fill>
        <patternFill>
          <bgColor rgb="FFFF0000"/>
        </patternFill>
      </fill>
    </dxf>
    <dxf>
      <fill>
        <patternFill>
          <bgColor rgb="FFFF0000"/>
        </patternFill>
      </fill>
    </dxf>
    <dxf>
      <font>
        <color theme="0"/>
      </font>
      <fill>
        <patternFill>
          <bgColor rgb="FFC00000"/>
        </patternFill>
      </fill>
    </dxf>
    <dxf>
      <fill>
        <patternFill>
          <bgColor rgb="FFFF0000"/>
        </patternFill>
      </fill>
    </dxf>
    <dxf>
      <font>
        <color theme="0"/>
      </font>
    </dxf>
    <dxf>
      <numFmt numFmtId="2" formatCode="0.00"/>
      <fill>
        <patternFill>
          <bgColor rgb="FFFF0000"/>
        </patternFill>
      </fill>
    </dxf>
    <dxf>
      <fill>
        <patternFill patternType="solid">
          <bgColor theme="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fill>
        <patternFill>
          <bgColor theme="0"/>
        </patternFill>
      </fill>
    </dxf>
    <dxf>
      <font>
        <color auto="1"/>
      </font>
      <fill>
        <patternFill patternType="solid">
          <bgColor theme="9"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dxf>
    <dxf>
      <font>
        <color theme="0"/>
      </font>
    </dxf>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7.png"/><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5</xdr:row>
      <xdr:rowOff>76200</xdr:rowOff>
    </xdr:from>
    <xdr:to>
      <xdr:col>7</xdr:col>
      <xdr:colOff>685150</xdr:colOff>
      <xdr:row>13</xdr:row>
      <xdr:rowOff>18867</xdr:rowOff>
    </xdr:to>
    <xdr:pic>
      <xdr:nvPicPr>
        <xdr:cNvPr id="2" name="Grafik 1">
          <a:extLst>
            <a:ext uri="{FF2B5EF4-FFF2-40B4-BE49-F238E27FC236}">
              <a16:creationId xmlns:a16="http://schemas.microsoft.com/office/drawing/2014/main" id="{75AF19E0-2D60-0BD1-F279-D7BCEA35D9D6}"/>
            </a:ext>
          </a:extLst>
        </xdr:cNvPr>
        <xdr:cNvPicPr>
          <a:picLocks noChangeAspect="1"/>
        </xdr:cNvPicPr>
      </xdr:nvPicPr>
      <xdr:blipFill>
        <a:blip xmlns:r="http://schemas.openxmlformats.org/officeDocument/2006/relationships" r:embed="rId1"/>
        <a:stretch>
          <a:fillRect/>
        </a:stretch>
      </xdr:blipFill>
      <xdr:spPr>
        <a:xfrm>
          <a:off x="819150" y="1038225"/>
          <a:ext cx="5200000" cy="1466667"/>
        </a:xfrm>
        <a:prstGeom prst="rect">
          <a:avLst/>
        </a:prstGeom>
      </xdr:spPr>
    </xdr:pic>
    <xdr:clientData/>
  </xdr:twoCellAnchor>
  <xdr:twoCellAnchor editAs="oneCell">
    <xdr:from>
      <xdr:col>1</xdr:col>
      <xdr:colOff>0</xdr:colOff>
      <xdr:row>18</xdr:row>
      <xdr:rowOff>0</xdr:rowOff>
    </xdr:from>
    <xdr:to>
      <xdr:col>4</xdr:col>
      <xdr:colOff>428286</xdr:colOff>
      <xdr:row>19</xdr:row>
      <xdr:rowOff>57119</xdr:rowOff>
    </xdr:to>
    <xdr:pic>
      <xdr:nvPicPr>
        <xdr:cNvPr id="3" name="Grafik 2">
          <a:extLst>
            <a:ext uri="{FF2B5EF4-FFF2-40B4-BE49-F238E27FC236}">
              <a16:creationId xmlns:a16="http://schemas.microsoft.com/office/drawing/2014/main" id="{5275A5C7-60D7-6560-5766-A01E135DBDF5}"/>
            </a:ext>
          </a:extLst>
        </xdr:cNvPr>
        <xdr:cNvPicPr>
          <a:picLocks noChangeAspect="1"/>
        </xdr:cNvPicPr>
      </xdr:nvPicPr>
      <xdr:blipFill>
        <a:blip xmlns:r="http://schemas.openxmlformats.org/officeDocument/2006/relationships" r:embed="rId2"/>
        <a:stretch>
          <a:fillRect/>
        </a:stretch>
      </xdr:blipFill>
      <xdr:spPr>
        <a:xfrm>
          <a:off x="762000" y="3057525"/>
          <a:ext cx="2714286" cy="247619"/>
        </a:xfrm>
        <a:prstGeom prst="rect">
          <a:avLst/>
        </a:prstGeom>
      </xdr:spPr>
    </xdr:pic>
    <xdr:clientData/>
  </xdr:twoCellAnchor>
  <xdr:twoCellAnchor editAs="oneCell">
    <xdr:from>
      <xdr:col>1</xdr:col>
      <xdr:colOff>0</xdr:colOff>
      <xdr:row>89</xdr:row>
      <xdr:rowOff>0</xdr:rowOff>
    </xdr:from>
    <xdr:to>
      <xdr:col>11</xdr:col>
      <xdr:colOff>84762</xdr:colOff>
      <xdr:row>95</xdr:row>
      <xdr:rowOff>76048</xdr:rowOff>
    </xdr:to>
    <xdr:pic>
      <xdr:nvPicPr>
        <xdr:cNvPr id="5" name="Grafik 4">
          <a:extLst>
            <a:ext uri="{FF2B5EF4-FFF2-40B4-BE49-F238E27FC236}">
              <a16:creationId xmlns:a16="http://schemas.microsoft.com/office/drawing/2014/main" id="{2F6E88BC-1BBE-00A2-677E-B2987115D6A7}"/>
            </a:ext>
          </a:extLst>
        </xdr:cNvPr>
        <xdr:cNvPicPr>
          <a:picLocks noChangeAspect="1"/>
        </xdr:cNvPicPr>
      </xdr:nvPicPr>
      <xdr:blipFill>
        <a:blip xmlns:r="http://schemas.openxmlformats.org/officeDocument/2006/relationships" r:embed="rId3"/>
        <a:stretch>
          <a:fillRect/>
        </a:stretch>
      </xdr:blipFill>
      <xdr:spPr>
        <a:xfrm>
          <a:off x="762000" y="14573250"/>
          <a:ext cx="7704762" cy="1219048"/>
        </a:xfrm>
        <a:prstGeom prst="rect">
          <a:avLst/>
        </a:prstGeom>
      </xdr:spPr>
    </xdr:pic>
    <xdr:clientData/>
  </xdr:twoCellAnchor>
  <xdr:twoCellAnchor editAs="oneCell">
    <xdr:from>
      <xdr:col>1</xdr:col>
      <xdr:colOff>0</xdr:colOff>
      <xdr:row>101</xdr:row>
      <xdr:rowOff>0</xdr:rowOff>
    </xdr:from>
    <xdr:to>
      <xdr:col>3</xdr:col>
      <xdr:colOff>590286</xdr:colOff>
      <xdr:row>103</xdr:row>
      <xdr:rowOff>57095</xdr:rowOff>
    </xdr:to>
    <xdr:pic>
      <xdr:nvPicPr>
        <xdr:cNvPr id="6" name="Grafik 5">
          <a:extLst>
            <a:ext uri="{FF2B5EF4-FFF2-40B4-BE49-F238E27FC236}">
              <a16:creationId xmlns:a16="http://schemas.microsoft.com/office/drawing/2014/main" id="{4F9B103A-FA81-5C7F-8A71-3F0F2F2712E3}"/>
            </a:ext>
          </a:extLst>
        </xdr:cNvPr>
        <xdr:cNvPicPr>
          <a:picLocks noChangeAspect="1"/>
        </xdr:cNvPicPr>
      </xdr:nvPicPr>
      <xdr:blipFill>
        <a:blip xmlns:r="http://schemas.openxmlformats.org/officeDocument/2006/relationships" r:embed="rId4"/>
        <a:stretch>
          <a:fillRect/>
        </a:stretch>
      </xdr:blipFill>
      <xdr:spPr>
        <a:xfrm>
          <a:off x="762000" y="17049750"/>
          <a:ext cx="2114286" cy="438095"/>
        </a:xfrm>
        <a:prstGeom prst="rect">
          <a:avLst/>
        </a:prstGeom>
      </xdr:spPr>
    </xdr:pic>
    <xdr:clientData/>
  </xdr:twoCellAnchor>
  <xdr:oneCellAnchor>
    <xdr:from>
      <xdr:col>1</xdr:col>
      <xdr:colOff>0</xdr:colOff>
      <xdr:row>125</xdr:row>
      <xdr:rowOff>0</xdr:rowOff>
    </xdr:from>
    <xdr:ext cx="2714286" cy="247619"/>
    <xdr:pic>
      <xdr:nvPicPr>
        <xdr:cNvPr id="4" name="Grafik 3">
          <a:extLst>
            <a:ext uri="{FF2B5EF4-FFF2-40B4-BE49-F238E27FC236}">
              <a16:creationId xmlns:a16="http://schemas.microsoft.com/office/drawing/2014/main" id="{E55C20AE-3663-4D39-85F1-7D0C54B298A9}"/>
            </a:ext>
          </a:extLst>
        </xdr:cNvPr>
        <xdr:cNvPicPr>
          <a:picLocks noChangeAspect="1"/>
        </xdr:cNvPicPr>
      </xdr:nvPicPr>
      <xdr:blipFill>
        <a:blip xmlns:r="http://schemas.openxmlformats.org/officeDocument/2006/relationships" r:embed="rId2"/>
        <a:stretch>
          <a:fillRect/>
        </a:stretch>
      </xdr:blipFill>
      <xdr:spPr>
        <a:xfrm>
          <a:off x="238125" y="22050375"/>
          <a:ext cx="2714286" cy="247619"/>
        </a:xfrm>
        <a:prstGeom prst="rect">
          <a:avLst/>
        </a:prstGeom>
      </xdr:spPr>
    </xdr:pic>
    <xdr:clientData/>
  </xdr:oneCellAnchor>
  <xdr:twoCellAnchor editAs="oneCell">
    <xdr:from>
      <xdr:col>0</xdr:col>
      <xdr:colOff>209550</xdr:colOff>
      <xdr:row>74</xdr:row>
      <xdr:rowOff>28575</xdr:rowOff>
    </xdr:from>
    <xdr:to>
      <xdr:col>11</xdr:col>
      <xdr:colOff>322853</xdr:colOff>
      <xdr:row>78</xdr:row>
      <xdr:rowOff>85623</xdr:rowOff>
    </xdr:to>
    <xdr:pic>
      <xdr:nvPicPr>
        <xdr:cNvPr id="7" name="Grafik 6">
          <a:extLst>
            <a:ext uri="{FF2B5EF4-FFF2-40B4-BE49-F238E27FC236}">
              <a16:creationId xmlns:a16="http://schemas.microsoft.com/office/drawing/2014/main" id="{35A26525-8BBA-E1DF-9C63-302C1DBF3EE4}"/>
            </a:ext>
          </a:extLst>
        </xdr:cNvPr>
        <xdr:cNvPicPr>
          <a:picLocks noChangeAspect="1"/>
        </xdr:cNvPicPr>
      </xdr:nvPicPr>
      <xdr:blipFill>
        <a:blip xmlns:r="http://schemas.openxmlformats.org/officeDocument/2006/relationships" r:embed="rId5"/>
        <a:stretch>
          <a:fillRect/>
        </a:stretch>
      </xdr:blipFill>
      <xdr:spPr>
        <a:xfrm>
          <a:off x="209550" y="14030325"/>
          <a:ext cx="7971428" cy="819048"/>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BBC5D-BEEF-4748-BA34-4A9A18A7353A}">
  <sheetPr codeName="Tabelle1">
    <pageSetUpPr fitToPage="1"/>
  </sheetPr>
  <dimension ref="A2:I70"/>
  <sheetViews>
    <sheetView showGridLines="0" tabSelected="1" view="pageLayout" zoomScaleNormal="100" workbookViewId="0">
      <selection activeCell="E65" sqref="E65"/>
    </sheetView>
  </sheetViews>
  <sheetFormatPr baseColWidth="10" defaultColWidth="8.140625" defaultRowHeight="15" x14ac:dyDescent="0.25"/>
  <cols>
    <col min="1" max="1" width="7.5703125" customWidth="1"/>
    <col min="2" max="2" width="39.7109375" customWidth="1"/>
    <col min="3" max="3" width="38.28515625" customWidth="1"/>
    <col min="4" max="4" width="26.42578125" customWidth="1"/>
    <col min="5" max="5" width="18.5703125" customWidth="1"/>
    <col min="6" max="6" width="1.42578125" customWidth="1"/>
    <col min="8" max="8" width="15" customWidth="1"/>
  </cols>
  <sheetData>
    <row r="2" spans="2:6" ht="3.75" customHeight="1" x14ac:dyDescent="0.25"/>
    <row r="3" spans="2:6" ht="13.5" customHeight="1" x14ac:dyDescent="0.25"/>
    <row r="4" spans="2:6" ht="18.75" x14ac:dyDescent="0.3">
      <c r="B4" s="25" t="str">
        <f>"Beschlussvorlage Ev.-Luth. Kirchenkreis Dithmarschen für Neueinstellungen"&amp;" "&amp;C31&amp;" "&amp;C30</f>
        <v>Beschlussvorlage Ev.-Luth. Kirchenkreis Dithmarschen für Neueinstellungen Vorname Name</v>
      </c>
    </row>
    <row r="5" spans="2:6" x14ac:dyDescent="0.25">
      <c r="B5" s="5" t="s">
        <v>58</v>
      </c>
    </row>
    <row r="6" spans="2:6" x14ac:dyDescent="0.25">
      <c r="B6" s="5" t="s">
        <v>81</v>
      </c>
    </row>
    <row r="7" spans="2:6" x14ac:dyDescent="0.25">
      <c r="B7" s="11" t="s">
        <v>98</v>
      </c>
    </row>
    <row r="8" spans="2:6" x14ac:dyDescent="0.25">
      <c r="B8" s="8" t="s">
        <v>73</v>
      </c>
      <c r="C8" s="8"/>
      <c r="D8" s="8"/>
      <c r="E8" s="8"/>
      <c r="F8" s="8"/>
    </row>
    <row r="9" spans="2:6" x14ac:dyDescent="0.25">
      <c r="B9" t="s">
        <v>123</v>
      </c>
      <c r="C9" t="str">
        <f>IF(C13="Kitaleitung","Prio 1","Prio 2")</f>
        <v>Prio 2</v>
      </c>
      <c r="D9" t="str">
        <f>VLOOKUP(C9,Verweise!$N$9:$O$11,2,FALSE)</f>
        <v>Neueinstellung Mitarbeitende</v>
      </c>
    </row>
    <row r="10" spans="2:6" x14ac:dyDescent="0.25">
      <c r="B10" t="s">
        <v>80</v>
      </c>
      <c r="C10" s="11" t="s">
        <v>135</v>
      </c>
    </row>
    <row r="11" spans="2:6" x14ac:dyDescent="0.25">
      <c r="B11" t="s">
        <v>5</v>
      </c>
      <c r="C11" s="11" t="s">
        <v>113</v>
      </c>
    </row>
    <row r="12" spans="2:6" x14ac:dyDescent="0.25">
      <c r="B12" t="s">
        <v>85</v>
      </c>
      <c r="C12" s="12" t="s">
        <v>289</v>
      </c>
      <c r="D12" s="12" t="s">
        <v>289</v>
      </c>
      <c r="E12" s="12" t="s">
        <v>289</v>
      </c>
    </row>
    <row r="13" spans="2:6" x14ac:dyDescent="0.25">
      <c r="B13" t="s">
        <v>11</v>
      </c>
      <c r="C13" s="11" t="s">
        <v>101</v>
      </c>
      <c r="D13" s="17" t="str">
        <f>IF(AND(OR(C13="Zweitkraft",C13="Zweitkraft interne Vertretung"),C14="Staatl. Anerkannt:e Erzieher:in"),"Zweitkraft als Erstkraft einsetzen?","")</f>
        <v/>
      </c>
    </row>
    <row r="14" spans="2:6" x14ac:dyDescent="0.25">
      <c r="B14" t="s">
        <v>119</v>
      </c>
      <c r="C14" s="11" t="s">
        <v>102</v>
      </c>
    </row>
    <row r="15" spans="2:6" x14ac:dyDescent="0.25">
      <c r="B15" t="s">
        <v>30</v>
      </c>
      <c r="C15" s="13" t="s">
        <v>293</v>
      </c>
    </row>
    <row r="16" spans="2:6" x14ac:dyDescent="0.25">
      <c r="B16" t="s">
        <v>237</v>
      </c>
      <c r="C16" s="13"/>
    </row>
    <row r="17" spans="2:6" x14ac:dyDescent="0.25">
      <c r="B17" t="str">
        <f>IF(C16="nein","",IF(C13="Alltagsassistenz","Befristet bis Ende der Maßnahme, längstens","Befristet bis"))</f>
        <v>Befristet bis</v>
      </c>
      <c r="C17" s="15"/>
    </row>
    <row r="18" spans="2:6" x14ac:dyDescent="0.25">
      <c r="B18" t="str">
        <f>IF(C16="nein","","Grund der Befristung")</f>
        <v>Grund der Befristung</v>
      </c>
      <c r="C18" s="15" t="s">
        <v>115</v>
      </c>
    </row>
    <row r="19" spans="2:6" x14ac:dyDescent="0.25">
      <c r="B19" t="s">
        <v>238</v>
      </c>
      <c r="C19" s="15"/>
    </row>
    <row r="20" spans="2:6" x14ac:dyDescent="0.25">
      <c r="B20" t="s">
        <v>41</v>
      </c>
      <c r="C20" s="11" t="s">
        <v>103</v>
      </c>
    </row>
    <row r="21" spans="2:6" ht="3.75" customHeight="1" x14ac:dyDescent="0.25"/>
    <row r="22" spans="2:6" x14ac:dyDescent="0.25">
      <c r="B22" s="8" t="s">
        <v>72</v>
      </c>
      <c r="C22" s="8"/>
      <c r="D22" s="8"/>
      <c r="E22" s="8"/>
      <c r="F22" s="8"/>
    </row>
    <row r="23" spans="2:6" x14ac:dyDescent="0.25">
      <c r="B23" t="s">
        <v>38</v>
      </c>
      <c r="C23" s="6">
        <f>IFERROR(IF(C10="Diakonisches Werk","",VLOOKUP(C13,Verweise!J:L,3,FALSE)),"")</f>
        <v>0</v>
      </c>
    </row>
    <row r="24" spans="2:6" x14ac:dyDescent="0.25">
      <c r="B24" t="s">
        <v>39</v>
      </c>
      <c r="C24" s="18" t="s">
        <v>88</v>
      </c>
    </row>
    <row r="25" spans="2:6" x14ac:dyDescent="0.25">
      <c r="B25" t="s">
        <v>39</v>
      </c>
      <c r="C25" s="18" t="str">
        <f>IFERROR(IF(C10="Diakonisches Werk","",IF(D13="",VLOOKUP(C13,Verweise!$J$3:$K$21,2,FALSE),"")),"")</f>
        <v/>
      </c>
      <c r="D25" s="10"/>
    </row>
    <row r="26" spans="2:6" x14ac:dyDescent="0.25">
      <c r="B26" t="s">
        <v>40</v>
      </c>
      <c r="C26" s="18"/>
    </row>
    <row r="27" spans="2:6" x14ac:dyDescent="0.25">
      <c r="B27" t="s">
        <v>133</v>
      </c>
      <c r="C27" s="9"/>
    </row>
    <row r="28" spans="2:6" ht="3.75" customHeight="1" x14ac:dyDescent="0.25"/>
    <row r="29" spans="2:6" x14ac:dyDescent="0.25">
      <c r="B29" s="8" t="s">
        <v>74</v>
      </c>
      <c r="C29" s="8"/>
      <c r="D29" s="8"/>
      <c r="E29" s="8"/>
      <c r="F29" s="8"/>
    </row>
    <row r="30" spans="2:6" x14ac:dyDescent="0.25">
      <c r="B30" t="s">
        <v>0</v>
      </c>
      <c r="C30" s="19" t="s">
        <v>0</v>
      </c>
    </row>
    <row r="31" spans="2:6" x14ac:dyDescent="0.25">
      <c r="B31" t="s">
        <v>31</v>
      </c>
      <c r="C31" s="19" t="s">
        <v>31</v>
      </c>
    </row>
    <row r="32" spans="2:6" x14ac:dyDescent="0.25">
      <c r="B32" t="s">
        <v>104</v>
      </c>
      <c r="C32" s="19" t="s">
        <v>104</v>
      </c>
    </row>
    <row r="33" spans="2:8" x14ac:dyDescent="0.25">
      <c r="B33" t="s">
        <v>32</v>
      </c>
      <c r="C33" s="19" t="s">
        <v>32</v>
      </c>
    </row>
    <row r="34" spans="2:8" x14ac:dyDescent="0.25">
      <c r="B34" t="s">
        <v>3</v>
      </c>
      <c r="C34" s="19" t="s">
        <v>3</v>
      </c>
    </row>
    <row r="35" spans="2:8" x14ac:dyDescent="0.25">
      <c r="B35" t="s">
        <v>35</v>
      </c>
      <c r="C35" s="15" t="s">
        <v>105</v>
      </c>
    </row>
    <row r="36" spans="2:8" x14ac:dyDescent="0.25">
      <c r="B36" t="s">
        <v>34</v>
      </c>
      <c r="C36" s="19" t="s">
        <v>106</v>
      </c>
      <c r="D36" t="str">
        <f>IF(AND(C13="Kitaleitung",C36="Konfessionslos"),"Konfession eintragen!","")</f>
        <v/>
      </c>
      <c r="E36" t="str">
        <f>IF(C36="ACK","Arbeitsgemeinschaft christl. Kirchen","")</f>
        <v/>
      </c>
    </row>
    <row r="37" spans="2:8" ht="47.25" customHeight="1" x14ac:dyDescent="0.25">
      <c r="B37" s="31" t="str">
        <f>IF(AND(C36="Konfessionslos",C13="Kitaleitung"),"",IF(C36="Konfessionslos",Verweise!$F$2,IF(C36="Andere Konfession",Verweise!$F$1,"")))</f>
        <v/>
      </c>
      <c r="C37" s="31"/>
      <c r="D37" s="31"/>
      <c r="E37" s="31"/>
      <c r="F37" s="31"/>
      <c r="G37" s="24"/>
      <c r="H37" s="24"/>
    </row>
    <row r="38" spans="2:8" ht="3.75" customHeight="1" x14ac:dyDescent="0.25"/>
    <row r="39" spans="2:8" x14ac:dyDescent="0.25">
      <c r="B39" s="8" t="s">
        <v>75</v>
      </c>
      <c r="C39" s="8"/>
      <c r="D39" s="8"/>
      <c r="E39" s="8"/>
      <c r="F39" s="8"/>
    </row>
    <row r="40" spans="2:8" x14ac:dyDescent="0.25">
      <c r="B40" t="s">
        <v>33</v>
      </c>
      <c r="C40" s="14"/>
      <c r="D40" s="7" t="str">
        <f>IF(OR(C13="Raumpfleger:in",C13="Hausmeister:in",C13="Küchenkraft",C13="Kitaleitung",C13="Alltagsassistenz",C13="Regionalleitung"),"",IF(C44="",IF(C40="","WAZ eingeben",SUM(C41:C43)-C40),(C41+C44)-C40))</f>
        <v>WAZ eingeben</v>
      </c>
    </row>
    <row r="41" spans="2:8" x14ac:dyDescent="0.25">
      <c r="B41" t="s">
        <v>107</v>
      </c>
      <c r="C41" s="14"/>
      <c r="D41" s="16" t="str">
        <f>IF(OR(C13="Raumpfleger:in",C13="Hausmeister:in",C13="Küchenkraft",C13="Kitaleitung",C13="Alltagsassistenz",C13="Regionalleitung"),"",IF(D40="WAZ eingeben","WAZ mit dem Kind eingeben",IF(D40&lt;&gt;0,"Achtung, Stunden mit dem Kind prüfen","")))</f>
        <v>WAZ mit dem Kind eingeben</v>
      </c>
    </row>
    <row r="42" spans="2:8" x14ac:dyDescent="0.25">
      <c r="B42" t="s">
        <v>36</v>
      </c>
      <c r="C42" s="16" t="str">
        <f>IF(OR(C13="Raumpfleger:in",C13="Hausmeister:in",C13="Küchenkraft",C13="Kitaleitung",C13="Alltagsassistenz",C13="Regionalleitung"),"",IF(C41="","",IF(OR($C$13="Erstkraft interne Vertretung",$C$13="Erstkraft regionale Springtkraft",$C$13="Zweitkraft interne Vertretung"),IF(C40&lt;10,1,IF(C40&lt;15,2,3)),IF(C40&lt;10,1,IF(C40&lt;25,2,5)))))</f>
        <v/>
      </c>
    </row>
    <row r="43" spans="2:8" x14ac:dyDescent="0.25">
      <c r="B43" t="s">
        <v>118</v>
      </c>
      <c r="C43" s="22"/>
      <c r="D43" s="14"/>
    </row>
    <row r="44" spans="2:8" x14ac:dyDescent="0.25">
      <c r="B44" t="s">
        <v>112</v>
      </c>
      <c r="C44" s="14"/>
      <c r="D44" t="str">
        <f>IF(C13="Erstkraft regionale Springkraft","Eingabe Verfügungszeit hier","")</f>
        <v/>
      </c>
    </row>
    <row r="45" spans="2:8" x14ac:dyDescent="0.25">
      <c r="B45" s="8" t="s">
        <v>124</v>
      </c>
      <c r="C45" s="8"/>
      <c r="D45" s="8"/>
      <c r="E45" s="8"/>
      <c r="F45" s="8"/>
    </row>
    <row r="46" spans="2:8" x14ac:dyDescent="0.25">
      <c r="B46" t="s">
        <v>236</v>
      </c>
      <c r="C46" s="11" t="s">
        <v>120</v>
      </c>
    </row>
    <row r="47" spans="2:8" x14ac:dyDescent="0.25">
      <c r="B47" t="s">
        <v>121</v>
      </c>
      <c r="C47" s="11"/>
    </row>
    <row r="48" spans="2:8" x14ac:dyDescent="0.25">
      <c r="B48" t="str">
        <f>IF(C47="ja","Wann?","")</f>
        <v/>
      </c>
      <c r="C48" s="10"/>
      <c r="D48" t="str">
        <f>IF(AND(C47="ja",C48=""),"Datum eingeben","")</f>
        <v/>
      </c>
    </row>
    <row r="49" spans="1:9" x14ac:dyDescent="0.25">
      <c r="B49" t="s">
        <v>122</v>
      </c>
      <c r="C49" s="15" t="s">
        <v>129</v>
      </c>
      <c r="D49" t="str">
        <f>IF(C49="ja","Im Bewerbungsportal hochgeladen?","")</f>
        <v/>
      </c>
    </row>
    <row r="50" spans="1:9" x14ac:dyDescent="0.25">
      <c r="B50" t="str">
        <f>IF(C49="nein","Unterlagen wurden  angefragt","")</f>
        <v/>
      </c>
      <c r="C50" s="10"/>
      <c r="D50" t="str">
        <f>IF(C50="nein","Für reibunglosen Bewerbungs- und Einstufungprozess bitte Unterlagen anfordern","")</f>
        <v/>
      </c>
    </row>
    <row r="51" spans="1:9" x14ac:dyDescent="0.25">
      <c r="C51" s="10"/>
    </row>
    <row r="52" spans="1:9" x14ac:dyDescent="0.25">
      <c r="B52" t="s">
        <v>37</v>
      </c>
      <c r="C52" s="11"/>
    </row>
    <row r="53" spans="1:9" x14ac:dyDescent="0.25">
      <c r="B53" t="str">
        <f>IF(C52="ja","Wann?","")</f>
        <v/>
      </c>
      <c r="C53" s="10"/>
      <c r="D53" t="str">
        <f>IF(AND(C52="ja",C53=""),"Datum eingeben","")</f>
        <v/>
      </c>
    </row>
    <row r="54" spans="1:9" x14ac:dyDescent="0.25">
      <c r="B54" t="s">
        <v>114</v>
      </c>
      <c r="C54" s="13"/>
    </row>
    <row r="55" spans="1:9" ht="3.75" customHeight="1" x14ac:dyDescent="0.25"/>
    <row r="56" spans="1:9" x14ac:dyDescent="0.25">
      <c r="B56" s="8" t="s">
        <v>76</v>
      </c>
      <c r="C56" s="8"/>
      <c r="D56" s="8"/>
      <c r="E56" s="8"/>
      <c r="F56" s="8"/>
    </row>
    <row r="57" spans="1:9" x14ac:dyDescent="0.25">
      <c r="A57" s="9"/>
      <c r="B57" s="32"/>
      <c r="C57" s="32"/>
      <c r="D57" s="32"/>
      <c r="E57" s="32"/>
      <c r="F57" s="32"/>
      <c r="I57" s="9"/>
    </row>
    <row r="58" spans="1:9" x14ac:dyDescent="0.25">
      <c r="A58" s="9"/>
      <c r="B58" s="32"/>
      <c r="C58" s="32"/>
      <c r="D58" s="32"/>
      <c r="E58" s="32"/>
      <c r="F58" s="32"/>
      <c r="I58" s="9"/>
    </row>
    <row r="59" spans="1:9" x14ac:dyDescent="0.25">
      <c r="A59" s="9"/>
      <c r="B59" s="32"/>
      <c r="C59" s="32"/>
      <c r="D59" s="32"/>
      <c r="E59" s="32"/>
      <c r="F59" s="32"/>
      <c r="I59" s="9"/>
    </row>
    <row r="60" spans="1:9" x14ac:dyDescent="0.25">
      <c r="A60" s="9"/>
      <c r="B60" s="32"/>
      <c r="C60" s="32"/>
      <c r="D60" s="32"/>
      <c r="E60" s="32"/>
      <c r="F60" s="32"/>
      <c r="I60" s="9"/>
    </row>
    <row r="61" spans="1:9" ht="3.75" customHeight="1" x14ac:dyDescent="0.25"/>
    <row r="62" spans="1:9" x14ac:dyDescent="0.25">
      <c r="B62" s="8" t="s">
        <v>77</v>
      </c>
      <c r="C62" s="8"/>
      <c r="D62" s="8"/>
      <c r="E62" s="8"/>
      <c r="F62" s="8"/>
    </row>
    <row r="63" spans="1:9" x14ac:dyDescent="0.25">
      <c r="B63" t="s">
        <v>44</v>
      </c>
      <c r="C63" s="11" t="s">
        <v>108</v>
      </c>
      <c r="D63" t="s">
        <v>294</v>
      </c>
      <c r="E63" s="11"/>
    </row>
    <row r="64" spans="1:9" x14ac:dyDescent="0.25">
      <c r="B64" s="26" t="s">
        <v>42</v>
      </c>
      <c r="C64" s="27"/>
      <c r="D64" s="30" t="str">
        <f>IF(OR(E63="Nein",E63=""),"Eintrag in KitaDB vornehmen","")</f>
        <v>Eintrag in KitaDB vornehmen</v>
      </c>
      <c r="E64" s="11" t="s">
        <v>295</v>
      </c>
    </row>
    <row r="65" spans="2:5" x14ac:dyDescent="0.25">
      <c r="B65" t="s">
        <v>43</v>
      </c>
      <c r="C65" s="9"/>
    </row>
    <row r="66" spans="2:5" x14ac:dyDescent="0.25">
      <c r="B66" s="26" t="s">
        <v>42</v>
      </c>
      <c r="C66" s="28"/>
      <c r="D66" s="26"/>
      <c r="E66" s="26"/>
    </row>
    <row r="67" spans="2:5" x14ac:dyDescent="0.25">
      <c r="B67" t="s">
        <v>110</v>
      </c>
      <c r="C67" s="9"/>
    </row>
    <row r="68" spans="2:5" x14ac:dyDescent="0.25">
      <c r="B68" s="26" t="s">
        <v>42</v>
      </c>
      <c r="C68" s="28"/>
      <c r="D68" s="26"/>
      <c r="E68" s="26"/>
    </row>
    <row r="69" spans="2:5" x14ac:dyDescent="0.25">
      <c r="B69" t="s">
        <v>45</v>
      </c>
      <c r="C69" s="9"/>
    </row>
    <row r="70" spans="2:5" x14ac:dyDescent="0.25">
      <c r="B70" t="s">
        <v>42</v>
      </c>
      <c r="C70" s="9"/>
    </row>
  </sheetData>
  <sheetProtection algorithmName="SHA-512" hashValue="Bot7G/C04i1oq4gVHmbQFAta/Cj8xwaWmG1rw92v/bZ3mJBUnFn0C54fFjiPlrBu+zfPfK7upo/bBWCiSnTvZA==" saltValue="eu+pvodt3TjJb0pjTQrQwg==" spinCount="100000" sheet="1" objects="1" scenarios="1"/>
  <mergeCells count="2">
    <mergeCell ref="B37:F37"/>
    <mergeCell ref="B57:F60"/>
  </mergeCells>
  <conditionalFormatting sqref="B24">
    <cfRule type="expression" dxfId="39" priority="24">
      <formula>$D$13=""</formula>
    </cfRule>
  </conditionalFormatting>
  <conditionalFormatting sqref="B25">
    <cfRule type="expression" dxfId="38" priority="25">
      <formula>$D$13="Zweitkraft als Erstkraft einsetzen?"</formula>
    </cfRule>
  </conditionalFormatting>
  <conditionalFormatting sqref="B44">
    <cfRule type="expression" dxfId="37" priority="16">
      <formula>$D$44=""</formula>
    </cfRule>
  </conditionalFormatting>
  <conditionalFormatting sqref="B42:C43">
    <cfRule type="expression" dxfId="36" priority="18">
      <formula>$D$44="Eingabe Verfügungszeit hier"</formula>
    </cfRule>
  </conditionalFormatting>
  <conditionalFormatting sqref="C17">
    <cfRule type="expression" dxfId="35" priority="7">
      <formula>B16="nein"</formula>
    </cfRule>
  </conditionalFormatting>
  <conditionalFormatting sqref="C17:C18">
    <cfRule type="expression" dxfId="34" priority="6">
      <formula>$C$16="nein"</formula>
    </cfRule>
  </conditionalFormatting>
  <conditionalFormatting sqref="C24">
    <cfRule type="expression" dxfId="33" priority="23">
      <formula>$D$13=""</formula>
    </cfRule>
    <cfRule type="expression" dxfId="32" priority="29">
      <formula>$D$13="Zweitkraft als Erstkraft einsetzen?"</formula>
    </cfRule>
  </conditionalFormatting>
  <conditionalFormatting sqref="C44">
    <cfRule type="expression" dxfId="31" priority="15">
      <formula>$D$44=""</formula>
    </cfRule>
  </conditionalFormatting>
  <conditionalFormatting sqref="C48:C51">
    <cfRule type="expression" dxfId="30" priority="35">
      <formula>B48="Wann?"</formula>
    </cfRule>
  </conditionalFormatting>
  <conditionalFormatting sqref="C50">
    <cfRule type="expression" dxfId="29" priority="13">
      <formula>$C$49="nein"</formula>
    </cfRule>
  </conditionalFormatting>
  <conditionalFormatting sqref="C53">
    <cfRule type="expression" dxfId="28" priority="30">
      <formula>B53="Wann?"</formula>
    </cfRule>
  </conditionalFormatting>
  <conditionalFormatting sqref="D25">
    <cfRule type="expression" dxfId="27" priority="8">
      <formula>C25="individuell nach Gruppenanzahl"</formula>
    </cfRule>
  </conditionalFormatting>
  <conditionalFormatting sqref="D40">
    <cfRule type="expression" dxfId="26" priority="5">
      <formula>$D$40=""</formula>
    </cfRule>
    <cfRule type="cellIs" dxfId="25" priority="38" operator="notEqual">
      <formula>0</formula>
    </cfRule>
  </conditionalFormatting>
  <conditionalFormatting sqref="D41">
    <cfRule type="expression" dxfId="24" priority="4">
      <formula>$D$41=""</formula>
    </cfRule>
  </conditionalFormatting>
  <conditionalFormatting sqref="D64">
    <cfRule type="expression" dxfId="23" priority="2">
      <formula>$E$63="nein"</formula>
    </cfRule>
  </conditionalFormatting>
  <conditionalFormatting sqref="D50:H50">
    <cfRule type="expression" dxfId="22" priority="14">
      <formula>$C$50="nein"</formula>
    </cfRule>
  </conditionalFormatting>
  <conditionalFormatting sqref="E63">
    <cfRule type="expression" dxfId="21" priority="1">
      <formula>E63=""</formula>
    </cfRule>
  </conditionalFormatting>
  <conditionalFormatting sqref="E63:E64">
    <cfRule type="expression" dxfId="20" priority="3">
      <formula>$D$64="nein"</formula>
    </cfRule>
  </conditionalFormatting>
  <dataValidations count="1">
    <dataValidation allowBlank="1" showInputMessage="1" sqref="D64" xr:uid="{D8F6F091-E87A-40C2-A7F6-29D6CE9080A9}"/>
  </dataValidations>
  <pageMargins left="0.23622047244094491" right="0.23622047244094491" top="0.74803149606299213" bottom="0.55118110236220474" header="0.31496062992125984" footer="0.31496062992125984"/>
  <pageSetup paperSize="9" scale="70" orientation="portrait" verticalDpi="1200" r:id="rId1"/>
  <headerFooter>
    <oddHeader>&amp;L                   &amp;G</oddHeader>
    <oddFooter>&amp;L&amp;G&amp;8Version 18.08.2025</oddFooter>
  </headerFooter>
  <ignoredErrors>
    <ignoredError sqref="C9 C25" unlockedFormula="1"/>
  </ignoredErrors>
  <legacyDrawingHF r:id="rId2"/>
  <extLst>
    <ext xmlns:x14="http://schemas.microsoft.com/office/spreadsheetml/2009/9/main" uri="{CCE6A557-97BC-4b89-ADB6-D9C93CAAB3DF}">
      <x14:dataValidations xmlns:xm="http://schemas.microsoft.com/office/excel/2006/main" count="17">
        <x14:dataValidation type="list" errorStyle="warning" allowBlank="1" showInputMessage="1" showErrorMessage="1" errorTitle="Kitaleitung ohne Konfession" error="Für eine Kitaleitung muss eine Konfession eingetragen werden, da die Position verkündungsnah ist." xr:uid="{056DA586-9BAE-4D5C-BED4-6578E8339BCB}">
          <x14:formula1>
            <xm:f>Verweise!$F$3:$F$10</xm:f>
          </x14:formula1>
          <xm:sqref>C36</xm:sqref>
        </x14:dataValidation>
        <x14:dataValidation type="list" showInputMessage="1" xr:uid="{850B6E9A-389E-45E9-9835-CDE67E0491F1}">
          <x14:formula1>
            <xm:f>IF($C$10="Ev.-luth. Kitawerk Dithmarschen",Verweise!$F$11:$F$16,Verweise!$F$22:$F$26)</xm:f>
          </x14:formula1>
          <xm:sqref>C65</xm:sqref>
        </x14:dataValidation>
        <x14:dataValidation type="list" allowBlank="1" showInputMessage="1" showErrorMessage="1" xr:uid="{DF2C2F28-F594-44D5-B508-4E36B2113851}">
          <x14:formula1>
            <xm:f>IF($C$10="Diakonisches Werk",Verweise!$F$29:$F$31,Verweise!$F$18:$F$20)</xm:f>
          </x14:formula1>
          <xm:sqref>C69</xm:sqref>
        </x14:dataValidation>
        <x14:dataValidation type="list" allowBlank="1" xr:uid="{95A51AAF-468E-48E9-928E-30655DEBB1A6}">
          <x14:formula1>
            <xm:f>IF($C$10="Diakonisches Werk",Verweise!$Q$18:$Q$24,Verweise!$P$1:$P$9)</xm:f>
          </x14:formula1>
          <xm:sqref>C14</xm:sqref>
        </x14:dataValidation>
        <x14:dataValidation type="list" allowBlank="1" showInputMessage="1" showErrorMessage="1" xr:uid="{E7436A98-5FD6-4CFD-8072-7A7B03FC7685}">
          <x14:formula1>
            <xm:f>Verweise!$N$4:$N$6</xm:f>
          </x14:formula1>
          <xm:sqref>C10</xm:sqref>
        </x14:dataValidation>
        <x14:dataValidation type="list" allowBlank="1" xr:uid="{49C287F1-F810-4650-975B-E9AE0718D216}">
          <x14:formula1>
            <xm:f>Verweise!$S$1:$S$11</xm:f>
          </x14:formula1>
          <xm:sqref>C22</xm:sqref>
        </x14:dataValidation>
        <x14:dataValidation type="list" allowBlank="1" xr:uid="{22DA8848-FA4F-4CAA-AE77-614917241C8A}">
          <x14:formula1>
            <xm:f>Verweise!$Q$1:$Q$15</xm:f>
          </x14:formula1>
          <xm:sqref>C20</xm:sqref>
        </x14:dataValidation>
        <x14:dataValidation type="list" allowBlank="1" xr:uid="{F143DA62-4AAD-4BD8-9BB8-F0BE0C073522}">
          <x14:formula1>
            <xm:f>IF($C$10="Ev.-luth. Kitawerk Dithmarschen",Verweise!$J$2:$J$21,Verweise!$J$22:$J$33)</xm:f>
          </x14:formula1>
          <xm:sqref>C13</xm:sqref>
        </x14:dataValidation>
        <x14:dataValidation type="list" allowBlank="1" showInputMessage="1" showErrorMessage="1" xr:uid="{6104D03D-8A5D-454D-BED0-C5BA4152E40E}">
          <x14:formula1>
            <xm:f>Verweise!$N$14:$N$16</xm:f>
          </x14:formula1>
          <xm:sqref>C24</xm:sqref>
        </x14:dataValidation>
        <x14:dataValidation type="list" allowBlank="1" xr:uid="{1E3575DE-E44F-41E0-A0A9-47265C7DA12F}">
          <x14:formula1>
            <xm:f>Verweise!$W$1:$W$6</xm:f>
          </x14:formula1>
          <xm:sqref>C18</xm:sqref>
        </x14:dataValidation>
        <x14:dataValidation type="list" allowBlank="1" showInputMessage="1" showErrorMessage="1" xr:uid="{F98F89FB-7CD7-4C9B-9B41-6FCF8B67DCFE}">
          <x14:formula1>
            <xm:f>Verweise!$N$1:$N$3</xm:f>
          </x14:formula1>
          <xm:sqref>C50 C16</xm:sqref>
        </x14:dataValidation>
        <x14:dataValidation type="list" allowBlank="1" showInputMessage="1" showErrorMessage="1" xr:uid="{D28DC475-989E-4146-AC3A-7910760B2260}">
          <x14:formula1>
            <xm:f>Verweise!$N$21:$N$26</xm:f>
          </x14:formula1>
          <xm:sqref>C49</xm:sqref>
        </x14:dataValidation>
        <x14:dataValidation type="list" allowBlank="1" showInputMessage="1" xr:uid="{A20B2CBD-8928-45E7-B725-E46536E72B91}">
          <x14:formula1>
            <xm:f>Verweise!$N$1:$N$3</xm:f>
          </x14:formula1>
          <xm:sqref>C52 C47 C54 E63</xm:sqref>
        </x14:dataValidation>
        <x14:dataValidation type="list" allowBlank="1" showInputMessage="1" showErrorMessage="1" xr:uid="{983A3A4A-E33B-4312-9E89-2A9A6FAC1111}">
          <x14:formula1>
            <xm:f>Verweise!$N$29:$N$34</xm:f>
          </x14:formula1>
          <xm:sqref>C26</xm:sqref>
        </x14:dataValidation>
        <x14:dataValidation type="list" allowBlank="1" xr:uid="{F2D90351-1E33-4A0A-A097-9B00010BAF1B}">
          <x14:formula1>
            <xm:f>IF($C$10="Ev.-luth. Kitawerk Dithmarschen",Verweise!$B$4:$B$42,Verweise!$B$49:$B$56)</xm:f>
          </x14:formula1>
          <xm:sqref>C11</xm:sqref>
        </x14:dataValidation>
        <x14:dataValidation type="list" showInputMessage="1" showErrorMessage="1" xr:uid="{A7F6896D-981D-4919-B07D-FC19E394BC78}">
          <x14:formula1>
            <xm:f>IF($C$13="Kitaleitung",Verweise!$Y$1:$Y$6,Verweise!$Y$6)</xm:f>
          </x14:formula1>
          <xm:sqref>D25</xm:sqref>
        </x14:dataValidation>
        <x14:dataValidation type="list" allowBlank="1" showInputMessage="1" showErrorMessage="1" xr:uid="{57E4F87F-5563-4C66-A8FE-7F9B0706FF7E}">
          <x14:formula1>
            <xm:f>Verweise!$T$18:$T$25</xm:f>
          </x14:formula1>
          <xm:sqref>C67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DBFF5-E8A3-41DA-ABCA-8258D2E1112E}">
  <sheetPr>
    <pageSetUpPr fitToPage="1"/>
  </sheetPr>
  <dimension ref="A2:I62"/>
  <sheetViews>
    <sheetView showGridLines="0" view="pageLayout" zoomScaleNormal="100" workbookViewId="0">
      <selection activeCell="F56" sqref="F56"/>
    </sheetView>
  </sheetViews>
  <sheetFormatPr baseColWidth="10" defaultRowHeight="15" x14ac:dyDescent="0.25"/>
  <cols>
    <col min="1" max="1" width="7.5703125" customWidth="1"/>
    <col min="2" max="2" width="39.7109375" customWidth="1"/>
    <col min="3" max="3" width="38.28515625" customWidth="1"/>
    <col min="4" max="4" width="19" customWidth="1"/>
    <col min="5" max="5" width="18.140625" customWidth="1"/>
    <col min="6" max="6" width="16.85546875" customWidth="1"/>
    <col min="8" max="8" width="15" customWidth="1"/>
  </cols>
  <sheetData>
    <row r="2" spans="2:6" ht="3.75" customHeight="1" x14ac:dyDescent="0.25"/>
    <row r="3" spans="2:6" ht="13.5" customHeight="1" x14ac:dyDescent="0.25"/>
    <row r="4" spans="2:6" ht="18.75" x14ac:dyDescent="0.3">
      <c r="B4" s="25" t="str">
        <f>"Beschlussvorlage Ev.-Luth. Kirchenkreis Dithmarschen für Weiterbeschäftigungen"&amp;" "&amp;C31&amp;" "&amp;C30</f>
        <v>Beschlussvorlage Ev.-Luth. Kirchenkreis Dithmarschen für Weiterbeschäftigungen Vorname Name</v>
      </c>
    </row>
    <row r="5" spans="2:6" x14ac:dyDescent="0.25">
      <c r="B5" s="5" t="s">
        <v>58</v>
      </c>
    </row>
    <row r="6" spans="2:6" x14ac:dyDescent="0.25">
      <c r="B6" s="5" t="s">
        <v>81</v>
      </c>
    </row>
    <row r="7" spans="2:6" x14ac:dyDescent="0.25">
      <c r="B7" s="11" t="s">
        <v>98</v>
      </c>
    </row>
    <row r="8" spans="2:6" x14ac:dyDescent="0.25">
      <c r="B8" s="8" t="s">
        <v>73</v>
      </c>
      <c r="C8" s="8"/>
      <c r="D8" s="8"/>
      <c r="E8" s="8"/>
      <c r="F8" s="8"/>
    </row>
    <row r="9" spans="2:6" x14ac:dyDescent="0.25">
      <c r="B9" t="s">
        <v>123</v>
      </c>
      <c r="C9" t="s">
        <v>48</v>
      </c>
      <c r="D9" t="str">
        <f>VLOOKUP(C9,Verweise!$N$9:$O$11,2,FALSE)</f>
        <v>Weiterbeschäftigung</v>
      </c>
    </row>
    <row r="10" spans="2:6" x14ac:dyDescent="0.25">
      <c r="B10" t="s">
        <v>80</v>
      </c>
      <c r="C10" s="11" t="s">
        <v>135</v>
      </c>
    </row>
    <row r="11" spans="2:6" x14ac:dyDescent="0.25">
      <c r="B11" t="s">
        <v>5</v>
      </c>
      <c r="C11" s="11" t="s">
        <v>113</v>
      </c>
    </row>
    <row r="12" spans="2:6" x14ac:dyDescent="0.25">
      <c r="B12" t="s">
        <v>85</v>
      </c>
      <c r="C12" s="12" t="s">
        <v>289</v>
      </c>
      <c r="D12" s="12" t="s">
        <v>289</v>
      </c>
      <c r="E12" s="12" t="s">
        <v>289</v>
      </c>
    </row>
    <row r="13" spans="2:6" x14ac:dyDescent="0.25">
      <c r="B13" t="s">
        <v>11</v>
      </c>
      <c r="C13" s="11" t="s">
        <v>101</v>
      </c>
      <c r="D13" s="17" t="str">
        <f>IF(AND(OR(C13="Zweitkraft",C13="Zweitkraft interne Vertretung"),C14="Staatl. Anerkannt:e Erzieher:in"),"Zweitkraft als Erstkraft einsetzen?","")</f>
        <v/>
      </c>
      <c r="E13" s="17"/>
      <c r="F13" s="17"/>
    </row>
    <row r="14" spans="2:6" x14ac:dyDescent="0.25">
      <c r="B14" t="s">
        <v>119</v>
      </c>
      <c r="C14" s="11" t="s">
        <v>102</v>
      </c>
    </row>
    <row r="15" spans="2:6" x14ac:dyDescent="0.25">
      <c r="B15" t="s">
        <v>235</v>
      </c>
      <c r="C15" s="13" t="s">
        <v>293</v>
      </c>
    </row>
    <row r="16" spans="2:6" x14ac:dyDescent="0.25">
      <c r="B16" t="s">
        <v>237</v>
      </c>
      <c r="C16" s="13"/>
    </row>
    <row r="17" spans="2:6" x14ac:dyDescent="0.25">
      <c r="B17" t="str">
        <f>IF(C16="nein","",IF(C13="Alltagsassistenz","Befristet bis Ende der Maßnahme, längstens","Befristet bis"))</f>
        <v>Befristet bis</v>
      </c>
      <c r="C17" s="15"/>
    </row>
    <row r="18" spans="2:6" x14ac:dyDescent="0.25">
      <c r="B18" t="str">
        <f>IF(C16="nein","","Grund der Befristung")</f>
        <v>Grund der Befristung</v>
      </c>
      <c r="C18" s="15" t="s">
        <v>115</v>
      </c>
    </row>
    <row r="19" spans="2:6" x14ac:dyDescent="0.25">
      <c r="B19" t="s">
        <v>238</v>
      </c>
      <c r="C19" s="15"/>
    </row>
    <row r="20" spans="2:6" x14ac:dyDescent="0.25">
      <c r="B20" t="s">
        <v>41</v>
      </c>
      <c r="C20" s="11" t="s">
        <v>103</v>
      </c>
    </row>
    <row r="21" spans="2:6" ht="3.75" customHeight="1" x14ac:dyDescent="0.25"/>
    <row r="22" spans="2:6" x14ac:dyDescent="0.25">
      <c r="B22" s="8" t="s">
        <v>72</v>
      </c>
      <c r="C22" s="8"/>
      <c r="D22" s="8"/>
      <c r="E22" s="8"/>
      <c r="F22" s="8"/>
    </row>
    <row r="23" spans="2:6" x14ac:dyDescent="0.25">
      <c r="B23" t="s">
        <v>38</v>
      </c>
      <c r="C23" s="6">
        <f>IFERROR(IF(C10="Diakonisches Werk","",VLOOKUP(C13,Verweise!J:L,3,FALSE)),"")</f>
        <v>0</v>
      </c>
    </row>
    <row r="24" spans="2:6" x14ac:dyDescent="0.25">
      <c r="B24" t="s">
        <v>39</v>
      </c>
      <c r="C24" s="18" t="s">
        <v>88</v>
      </c>
    </row>
    <row r="25" spans="2:6" x14ac:dyDescent="0.25">
      <c r="B25" t="s">
        <v>39</v>
      </c>
      <c r="C25" s="18" t="str">
        <f>IFERROR(IF(C10="Diakonisches Werk","",IF(D13="",VLOOKUP(C13,Verweise!$J$3:$K$21,2,FALSE),"")),"")</f>
        <v/>
      </c>
      <c r="D25" s="10"/>
      <c r="E25" s="10"/>
      <c r="F25" s="10"/>
    </row>
    <row r="26" spans="2:6" x14ac:dyDescent="0.25">
      <c r="B26" t="s">
        <v>40</v>
      </c>
      <c r="C26" s="18"/>
    </row>
    <row r="27" spans="2:6" x14ac:dyDescent="0.25">
      <c r="B27" t="s">
        <v>133</v>
      </c>
      <c r="C27" s="9"/>
    </row>
    <row r="28" spans="2:6" ht="3.75" customHeight="1" x14ac:dyDescent="0.25"/>
    <row r="29" spans="2:6" x14ac:dyDescent="0.25">
      <c r="B29" s="8" t="s">
        <v>74</v>
      </c>
      <c r="C29" s="8"/>
      <c r="D29" s="8"/>
      <c r="E29" s="8"/>
      <c r="F29" s="8"/>
    </row>
    <row r="30" spans="2:6" x14ac:dyDescent="0.25">
      <c r="B30" t="s">
        <v>0</v>
      </c>
      <c r="C30" s="19" t="s">
        <v>0</v>
      </c>
    </row>
    <row r="31" spans="2:6" x14ac:dyDescent="0.25">
      <c r="B31" t="s">
        <v>31</v>
      </c>
      <c r="C31" s="19" t="s">
        <v>31</v>
      </c>
    </row>
    <row r="32" spans="2:6" x14ac:dyDescent="0.25">
      <c r="B32" t="s">
        <v>104</v>
      </c>
      <c r="C32" s="19" t="s">
        <v>104</v>
      </c>
    </row>
    <row r="33" spans="2:8" x14ac:dyDescent="0.25">
      <c r="B33" t="s">
        <v>32</v>
      </c>
      <c r="C33" s="19" t="s">
        <v>32</v>
      </c>
    </row>
    <row r="34" spans="2:8" x14ac:dyDescent="0.25">
      <c r="B34" t="s">
        <v>3</v>
      </c>
      <c r="C34" s="19" t="s">
        <v>3</v>
      </c>
    </row>
    <row r="35" spans="2:8" x14ac:dyDescent="0.25">
      <c r="B35" t="s">
        <v>35</v>
      </c>
      <c r="C35" s="15" t="s">
        <v>105</v>
      </c>
    </row>
    <row r="36" spans="2:8" x14ac:dyDescent="0.25">
      <c r="B36" t="s">
        <v>34</v>
      </c>
      <c r="C36" s="19" t="s">
        <v>106</v>
      </c>
      <c r="D36" t="str">
        <f>IF(AND(C13="Kitaleitung",C36="Konfessionslos"),"Konfession eintragen!","")</f>
        <v/>
      </c>
    </row>
    <row r="37" spans="2:8" ht="47.25" customHeight="1" x14ac:dyDescent="0.25">
      <c r="B37" s="31" t="str">
        <f>IF(AND(C36="Konfessionslos",C13="Kitaleitung"),"",IF(C36="Konfessionslos",Verweise!$F$2,IF(C36="Andere Konfession",Verweise!$F$1,"")))</f>
        <v/>
      </c>
      <c r="C37" s="31"/>
      <c r="D37" s="31"/>
      <c r="E37" s="31"/>
      <c r="F37" s="31"/>
      <c r="G37" s="24"/>
      <c r="H37" s="24"/>
    </row>
    <row r="38" spans="2:8" ht="3.75" customHeight="1" x14ac:dyDescent="0.25"/>
    <row r="39" spans="2:8" x14ac:dyDescent="0.25">
      <c r="B39" s="8" t="s">
        <v>75</v>
      </c>
      <c r="C39" s="8" t="s">
        <v>239</v>
      </c>
      <c r="D39" s="8" t="s">
        <v>240</v>
      </c>
      <c r="E39" s="8" t="s">
        <v>241</v>
      </c>
      <c r="F39" s="8" t="s">
        <v>242</v>
      </c>
    </row>
    <row r="40" spans="2:8" ht="3.75" customHeight="1" x14ac:dyDescent="0.25"/>
    <row r="41" spans="2:8" x14ac:dyDescent="0.25">
      <c r="B41" t="s">
        <v>33</v>
      </c>
      <c r="C41" s="14"/>
      <c r="D41" s="14"/>
      <c r="E41" s="7" t="str">
        <f>IF(OR(C13="Raumpfleger:in",C13="Hausmeister:in",C13="Küchenkraft",C13="Kitaleitung",C13="Alltagsassistenz",C13="Regionalleitung"),"",IF($C$45="",IF($C$41="","WAZ eingeben",SUM($C$42:$C$44)-$C$41),($C$42+$C$45)-$C$41))</f>
        <v>WAZ eingeben</v>
      </c>
      <c r="F41" s="7" t="str">
        <f>IF(OR(C13="Raumpfleger:in",C13="Hausmeister:in",C13="Küchenkraft",C13="Kitaleitung",C13="Alltagsassistenz",C13="Regionalleitung"),"",IF($D$45="",IF($D$41="","WAZ eingeben",SUM($D$42:$D$44)-$D$41),($D$42+$D$45)-$D$41))</f>
        <v>WAZ eingeben</v>
      </c>
    </row>
    <row r="42" spans="2:8" x14ac:dyDescent="0.25">
      <c r="B42" t="s">
        <v>107</v>
      </c>
      <c r="C42" s="14"/>
      <c r="D42" s="14"/>
      <c r="E42" s="16" t="str">
        <f>IF(OR(C13="Raumpfleger:in",C13="Hausmeister:in",C13="Küchenkraft",C13="Kitaleitung",C13="Alltagsassistenz",C13="Regionalleitung"),"",IF(E41="WAZ eingeben","WAZ mit dem Kind eingeben",IF(E41&lt;&gt;0,"Achtung, Stunden mit dem Kind prüfen","")))</f>
        <v>WAZ mit dem Kind eingeben</v>
      </c>
      <c r="F42" s="16" t="str">
        <f>IF(OR(C13="Raumpfleger:in",C13="Hausmeister:in",C13="Küchenkraft",C13="Kitaleitung",C13="Alltagsassistenz",C13="Regionalleitung"),"",IF(F41="WAZ eingeben","WAZ mit dem Kind eingeben",IF(F41&lt;&gt;0,"Achtung, Stunden mit dem Kind prüfen","")))</f>
        <v>WAZ mit dem Kind eingeben</v>
      </c>
    </row>
    <row r="43" spans="2:8" x14ac:dyDescent="0.25">
      <c r="B43" t="s">
        <v>36</v>
      </c>
      <c r="C43" s="16" t="str">
        <f>IF(OR(C13="Raumpfleger:in",C13="Hausmeister:in",C13="Küchenkraft",C13="Kitaleitung",C13="Alltagsassistenz",C13="Regionalleitung"),"",IF(E45="Eingabe Verfügungszeit hier","",IF(C41="","",IF(OR($C$13="Erstkraft interne Vertretung",$C$13="Erstkraft regionale Springtkraft",$C$13="Zweitkraft interne Vertretung"),IF(C41&lt;10,1,IF(C41&lt;15,2,3)),IF(C41&lt;10,1,IF(C41&lt;25,2,5))))))</f>
        <v/>
      </c>
      <c r="D43" s="16" t="str">
        <f>IF(OR(C13="Raumpfleger:in",C13="Hausmeister:in",C13="Küchenkraft",C13="Kitaleitung",C13="Alltagsassistenz",C13="Regionalleitung"),"",IF(F45="Eingabe Verfügungszeit hier","",IF(D41="","",IF(OR($C$13="Erstkraft interne Vertretung",$C$13="Erstkraft regionale Springtkraft",$C$13="Zweitkraft interne Vertretung"),IF(D41&lt;10,1,IF(D41&lt;15,2,3)),IF(D41&lt;10,1,IF(D41&lt;25,2,5))))))</f>
        <v/>
      </c>
    </row>
    <row r="44" spans="2:8" x14ac:dyDescent="0.25">
      <c r="B44" t="s">
        <v>118</v>
      </c>
      <c r="C44" s="22"/>
      <c r="D44" s="22"/>
      <c r="E44" s="14"/>
      <c r="F44" s="14"/>
    </row>
    <row r="45" spans="2:8" x14ac:dyDescent="0.25">
      <c r="B45" t="s">
        <v>112</v>
      </c>
      <c r="C45" s="14"/>
      <c r="D45" s="14"/>
      <c r="E45" t="str">
        <f>IF($C$13="Erstkraft regionale Springkraft","Eingabe Verfügungszeit hier","")</f>
        <v/>
      </c>
      <c r="F45" t="str">
        <f>IF($C$13="Erstkraft regionale Springkraft","Eingabe Verfügungszeit hier","")</f>
        <v/>
      </c>
    </row>
    <row r="47" spans="2:8" ht="3.75" customHeight="1" x14ac:dyDescent="0.25"/>
    <row r="48" spans="2:8" x14ac:dyDescent="0.25">
      <c r="B48" s="8" t="s">
        <v>76</v>
      </c>
      <c r="C48" s="8"/>
      <c r="D48" s="8"/>
      <c r="E48" s="8"/>
      <c r="F48" s="8"/>
    </row>
    <row r="49" spans="1:9" x14ac:dyDescent="0.25">
      <c r="A49" s="9"/>
      <c r="B49" s="32"/>
      <c r="C49" s="32"/>
      <c r="D49" s="32"/>
      <c r="E49" s="32"/>
      <c r="F49" s="32"/>
      <c r="I49" s="9"/>
    </row>
    <row r="50" spans="1:9" x14ac:dyDescent="0.25">
      <c r="A50" s="9"/>
      <c r="B50" s="32"/>
      <c r="C50" s="32"/>
      <c r="D50" s="32"/>
      <c r="E50" s="32"/>
      <c r="F50" s="32"/>
      <c r="I50" s="9"/>
    </row>
    <row r="51" spans="1:9" x14ac:dyDescent="0.25">
      <c r="A51" s="9"/>
      <c r="B51" s="32"/>
      <c r="C51" s="32"/>
      <c r="D51" s="32"/>
      <c r="E51" s="32"/>
      <c r="F51" s="32"/>
      <c r="I51" s="9"/>
    </row>
    <row r="52" spans="1:9" x14ac:dyDescent="0.25">
      <c r="A52" s="9"/>
      <c r="B52" s="32"/>
      <c r="C52" s="32"/>
      <c r="D52" s="32"/>
      <c r="E52" s="32"/>
      <c r="F52" s="32"/>
      <c r="I52" s="9"/>
    </row>
    <row r="53" spans="1:9" ht="3.75" customHeight="1" x14ac:dyDescent="0.25"/>
    <row r="54" spans="1:9" x14ac:dyDescent="0.25">
      <c r="B54" s="8" t="s">
        <v>77</v>
      </c>
      <c r="C54" s="8"/>
      <c r="D54" s="8"/>
      <c r="E54" s="8"/>
      <c r="F54" s="8"/>
    </row>
    <row r="55" spans="1:9" x14ac:dyDescent="0.25">
      <c r="B55" t="s">
        <v>44</v>
      </c>
      <c r="C55" s="11" t="s">
        <v>108</v>
      </c>
      <c r="D55" t="s">
        <v>294</v>
      </c>
      <c r="F55" s="11"/>
    </row>
    <row r="56" spans="1:9" x14ac:dyDescent="0.25">
      <c r="B56" s="26" t="s">
        <v>42</v>
      </c>
      <c r="C56" s="27"/>
      <c r="D56" s="30" t="str">
        <f>IF(F55="Nein","Eintrag in KitaDB vornehmen","")</f>
        <v/>
      </c>
      <c r="E56" s="30"/>
      <c r="F56" s="27" t="s">
        <v>295</v>
      </c>
    </row>
    <row r="57" spans="1:9" x14ac:dyDescent="0.25">
      <c r="B57" t="s">
        <v>43</v>
      </c>
      <c r="C57" s="9"/>
    </row>
    <row r="58" spans="1:9" x14ac:dyDescent="0.25">
      <c r="B58" s="26" t="s">
        <v>42</v>
      </c>
      <c r="C58" s="28"/>
      <c r="D58" s="26"/>
      <c r="E58" s="26"/>
      <c r="F58" s="26"/>
    </row>
    <row r="59" spans="1:9" x14ac:dyDescent="0.25">
      <c r="B59" t="s">
        <v>110</v>
      </c>
      <c r="C59" s="9"/>
    </row>
    <row r="60" spans="1:9" x14ac:dyDescent="0.25">
      <c r="B60" s="26" t="s">
        <v>42</v>
      </c>
      <c r="C60" s="28"/>
      <c r="D60" s="26"/>
      <c r="E60" s="26"/>
      <c r="F60" s="26"/>
    </row>
    <row r="61" spans="1:9" x14ac:dyDescent="0.25">
      <c r="B61" t="s">
        <v>45</v>
      </c>
      <c r="C61" s="9"/>
    </row>
    <row r="62" spans="1:9" x14ac:dyDescent="0.25">
      <c r="B62" t="s">
        <v>42</v>
      </c>
      <c r="C62" s="9"/>
    </row>
  </sheetData>
  <sheetProtection algorithmName="SHA-512" hashValue="pw05Osfhbo4e0dFodaqhthoqIHvWtdkRJPlDNZ/y//IqkjHuZ5pMceLTYhmbrA0Z5NQFmfXJgne+R7jI6MgWiw==" saltValue="apJpscskPexdfgo/aKhQow==" spinCount="100000" sheet="1" objects="1" scenarios="1"/>
  <mergeCells count="2">
    <mergeCell ref="B37:F37"/>
    <mergeCell ref="B49:F52"/>
  </mergeCells>
  <conditionalFormatting sqref="B24">
    <cfRule type="expression" dxfId="19" priority="33">
      <formula>$D$13=""</formula>
    </cfRule>
  </conditionalFormatting>
  <conditionalFormatting sqref="B25">
    <cfRule type="expression" dxfId="18" priority="34">
      <formula>$D$13="Zweitkraft als Erstkraft einsetzen?"</formula>
    </cfRule>
  </conditionalFormatting>
  <conditionalFormatting sqref="B45">
    <cfRule type="expression" dxfId="17" priority="11">
      <formula>$F$45=""</formula>
    </cfRule>
  </conditionalFormatting>
  <conditionalFormatting sqref="B43:D44">
    <cfRule type="expression" dxfId="16" priority="62">
      <formula>#REF!="Eingabe Verfügungszeit hier"</formula>
    </cfRule>
  </conditionalFormatting>
  <conditionalFormatting sqref="C17">
    <cfRule type="expression" dxfId="15" priority="25">
      <formula>B16="nein"</formula>
    </cfRule>
  </conditionalFormatting>
  <conditionalFormatting sqref="C17:C18">
    <cfRule type="expression" dxfId="14" priority="24">
      <formula>$C$16="nein"</formula>
    </cfRule>
  </conditionalFormatting>
  <conditionalFormatting sqref="C24">
    <cfRule type="expression" dxfId="13" priority="32">
      <formula>$D$13=""</formula>
    </cfRule>
    <cfRule type="expression" dxfId="12" priority="35">
      <formula>$D$13="Zweitkraft als Erstkraft einsetzen?"</formula>
    </cfRule>
  </conditionalFormatting>
  <conditionalFormatting sqref="C45:D45">
    <cfRule type="expression" dxfId="11" priority="10">
      <formula>$F$45=""</formula>
    </cfRule>
  </conditionalFormatting>
  <conditionalFormatting sqref="D25:E25">
    <cfRule type="expression" dxfId="10" priority="26">
      <formula>C25="individuell nach Gruppenanzahl"</formula>
    </cfRule>
  </conditionalFormatting>
  <conditionalFormatting sqref="D56:E56">
    <cfRule type="expression" dxfId="9" priority="63">
      <formula>$F$55="nein"</formula>
    </cfRule>
    <cfRule type="expression" dxfId="8" priority="64">
      <formula>$E$63="nein"</formula>
    </cfRule>
  </conditionalFormatting>
  <conditionalFormatting sqref="E44">
    <cfRule type="expression" dxfId="7" priority="12">
      <formula>$C$46=""</formula>
    </cfRule>
  </conditionalFormatting>
  <conditionalFormatting sqref="E41:F41">
    <cfRule type="expression" dxfId="6" priority="9">
      <formula>$E$41=""</formula>
    </cfRule>
    <cfRule type="cellIs" dxfId="5" priority="14" operator="notEqual">
      <formula>0</formula>
    </cfRule>
  </conditionalFormatting>
  <conditionalFormatting sqref="E42:F42">
    <cfRule type="expression" dxfId="4" priority="8">
      <formula>$E$42=""</formula>
    </cfRule>
  </conditionalFormatting>
  <conditionalFormatting sqref="F25">
    <cfRule type="expression" dxfId="3" priority="60">
      <formula>D25="individuell nach Gruppenanzahl"</formula>
    </cfRule>
  </conditionalFormatting>
  <conditionalFormatting sqref="F44">
    <cfRule type="expression" dxfId="2" priority="13">
      <formula>$D$46=""</formula>
    </cfRule>
  </conditionalFormatting>
  <conditionalFormatting sqref="F55">
    <cfRule type="expression" dxfId="1" priority="2">
      <formula>F55=""</formula>
    </cfRule>
    <cfRule type="expression" dxfId="0" priority="3">
      <formula>$D$64="nein"</formula>
    </cfRule>
  </conditionalFormatting>
  <dataValidations count="1">
    <dataValidation allowBlank="1" showInputMessage="1" sqref="D56" xr:uid="{2A2601B5-6BEB-43F5-B86A-9E554B9A88CA}"/>
  </dataValidations>
  <pageMargins left="0.23622047244094491" right="0.23622047244094491" top="0.74803149606299213" bottom="0.74803149606299213" header="0.31496062992125984" footer="0.31496062992125984"/>
  <pageSetup paperSize="9" scale="65" orientation="portrait" verticalDpi="1200" r:id="rId1"/>
  <headerFooter>
    <oddHeader>&amp;L                   &amp;G</oddHeader>
    <oddFooter>&amp;L
&amp;G                                         &amp;8Version 18.08.2025</oddFooter>
  </headerFooter>
  <ignoredErrors>
    <ignoredError sqref="C25" unlockedFormula="1"/>
  </ignoredErrors>
  <legacyDrawingHF r:id="rId2"/>
  <extLst>
    <ext xmlns:x14="http://schemas.microsoft.com/office/spreadsheetml/2009/9/main" uri="{CCE6A557-97BC-4b89-ADB6-D9C93CAAB3DF}">
      <x14:dataValidations xmlns:xm="http://schemas.microsoft.com/office/excel/2006/main" count="16">
        <x14:dataValidation type="list" showInputMessage="1" showErrorMessage="1" xr:uid="{3EB3C59B-DD4F-4D4A-BE08-B6099A47BC00}">
          <x14:formula1>
            <xm:f>IF($C$13="Kitaleitung",Verweise!$Y$1:$Y$6,Verweise!$Y$6)</xm:f>
          </x14:formula1>
          <xm:sqref>D25:F25</xm:sqref>
        </x14:dataValidation>
        <x14:dataValidation type="list" allowBlank="1" xr:uid="{74AC2C22-E062-4F28-AB51-B7C46EC33C91}">
          <x14:formula1>
            <xm:f>IF($C$10="Ev.-luth. Kitawerk Dithmarschen",Verweise!$B$4:$B$42,Verweise!$B$49:$B$56)</xm:f>
          </x14:formula1>
          <xm:sqref>C11</xm:sqref>
        </x14:dataValidation>
        <x14:dataValidation type="list" allowBlank="1" showInputMessage="1" showErrorMessage="1" xr:uid="{B9201B3C-C77E-4EC4-A9EB-26FEA8BE2324}">
          <x14:formula1>
            <xm:f>Verweise!$N$29:$N$34</xm:f>
          </x14:formula1>
          <xm:sqref>C26</xm:sqref>
        </x14:dataValidation>
        <x14:dataValidation type="list" allowBlank="1" xr:uid="{D657AA97-B691-4073-85AE-D16143C97016}">
          <x14:formula1>
            <xm:f>Verweise!$W$1:$W$6</xm:f>
          </x14:formula1>
          <xm:sqref>C18</xm:sqref>
        </x14:dataValidation>
        <x14:dataValidation type="list" allowBlank="1" showInputMessage="1" showErrorMessage="1" xr:uid="{1F4A1239-1F4C-4E35-B9F0-17FCB5EAB9D6}">
          <x14:formula1>
            <xm:f>Verweise!$N$14:$N$16</xm:f>
          </x14:formula1>
          <xm:sqref>C24</xm:sqref>
        </x14:dataValidation>
        <x14:dataValidation type="list" allowBlank="1" xr:uid="{EC0239A4-B0EF-4AEB-AF2F-5C92E4372D2A}">
          <x14:formula1>
            <xm:f>IF($C$10="Ev.-luth. Kitawerk Dithmarschen",Verweise!$J$2:$J$21,Verweise!$J$22:$J$33)</xm:f>
          </x14:formula1>
          <xm:sqref>C13</xm:sqref>
        </x14:dataValidation>
        <x14:dataValidation type="list" allowBlank="1" xr:uid="{466D0D3C-1BCA-40D5-BEF5-4960A8337A15}">
          <x14:formula1>
            <xm:f>Verweise!$Q$1:$Q$15</xm:f>
          </x14:formula1>
          <xm:sqref>C20</xm:sqref>
        </x14:dataValidation>
        <x14:dataValidation type="list" allowBlank="1" xr:uid="{26D43CFF-EA6A-4401-995F-D46B26E87FF9}">
          <x14:formula1>
            <xm:f>Verweise!$S$1:$S$11</xm:f>
          </x14:formula1>
          <xm:sqref>C22</xm:sqref>
        </x14:dataValidation>
        <x14:dataValidation type="list" allowBlank="1" showInputMessage="1" showErrorMessage="1" xr:uid="{5F35E661-4E04-41AF-8252-2790DF1DA4E2}">
          <x14:formula1>
            <xm:f>Verweise!$N$4:$N$6</xm:f>
          </x14:formula1>
          <xm:sqref>C10</xm:sqref>
        </x14:dataValidation>
        <x14:dataValidation type="list" allowBlank="1" xr:uid="{336C6CAD-2DDF-46F8-AB8B-9541ACA988FE}">
          <x14:formula1>
            <xm:f>IF($C$10="Diakonisches Werk",Verweise!$Q$18:$Q$24,Verweise!$P$1:$P$9)</xm:f>
          </x14:formula1>
          <xm:sqref>C14</xm:sqref>
        </x14:dataValidation>
        <x14:dataValidation type="list" allowBlank="1" showInputMessage="1" showErrorMessage="1" xr:uid="{FD7A4716-E2EB-455A-9BFB-50428EF05506}">
          <x14:formula1>
            <xm:f>IF($C$10="Diakonisches Werk",Verweise!$F$29:$F$31,Verweise!$F$18:$F$20)</xm:f>
          </x14:formula1>
          <xm:sqref>C61</xm:sqref>
        </x14:dataValidation>
        <x14:dataValidation type="list" showInputMessage="1" xr:uid="{D87C5835-230D-4B8F-B68D-C8D1C1568B64}">
          <x14:formula1>
            <xm:f>IF($C$10="Ev.-luth. Kitawerk Dithmarschen",Verweise!$F$11:$F$16,Verweise!$F$22:$F$26)</xm:f>
          </x14:formula1>
          <xm:sqref>C57</xm:sqref>
        </x14:dataValidation>
        <x14:dataValidation type="list" errorStyle="warning" allowBlank="1" showInputMessage="1" showErrorMessage="1" errorTitle="Kitaleitung ohne Konfession" error="Für eine Kitaleitung muss eine Konfession eingetragen werden, da die Position verkündungsnah ist." xr:uid="{1113A2FE-F591-4BBD-B5AA-48DD1A445EA7}">
          <x14:formula1>
            <xm:f>Verweise!$F$3:$F$10</xm:f>
          </x14:formula1>
          <xm:sqref>C36</xm:sqref>
        </x14:dataValidation>
        <x14:dataValidation type="list" allowBlank="1" showInputMessage="1" showErrorMessage="1" xr:uid="{209CA50E-B854-479B-9909-3869BAFB1288}">
          <x14:formula1>
            <xm:f>Verweise!$N$1:$N$3</xm:f>
          </x14:formula1>
          <xm:sqref>C16</xm:sqref>
        </x14:dataValidation>
        <x14:dataValidation type="list" allowBlank="1" showInputMessage="1" showErrorMessage="1" xr:uid="{241E8ABC-58CB-4BDA-AE7D-52771B4B6F40}">
          <x14:formula1>
            <xm:f>Verweise!$T$18:$T$25</xm:f>
          </x14:formula1>
          <xm:sqref>C59</xm:sqref>
        </x14:dataValidation>
        <x14:dataValidation type="list" allowBlank="1" showInputMessage="1" xr:uid="{2BA9747E-CC80-483D-B64D-9C8242DE0880}">
          <x14:formula1>
            <xm:f>Verweise!$N$1:$N$3</xm:f>
          </x14:formula1>
          <xm:sqref>F55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B791C-C4D1-4C6E-B41E-12A321E91983}">
  <sheetPr>
    <tabColor rgb="FF92D050"/>
  </sheetPr>
  <dimension ref="A2:L135"/>
  <sheetViews>
    <sheetView showGridLines="0" zoomScaleNormal="100" workbookViewId="0">
      <selection activeCell="B2" sqref="B2"/>
    </sheetView>
  </sheetViews>
  <sheetFormatPr baseColWidth="10" defaultRowHeight="15" x14ac:dyDescent="0.25"/>
  <cols>
    <col min="1" max="1" width="3.5703125" customWidth="1"/>
    <col min="12" max="12" width="19.140625" customWidth="1"/>
  </cols>
  <sheetData>
    <row r="2" spans="1:12" ht="15.75" x14ac:dyDescent="0.25">
      <c r="B2" s="20" t="s">
        <v>136</v>
      </c>
    </row>
    <row r="4" spans="1:12" x14ac:dyDescent="0.25">
      <c r="B4" t="s">
        <v>137</v>
      </c>
    </row>
    <row r="5" spans="1:12" x14ac:dyDescent="0.25">
      <c r="B5" t="s">
        <v>138</v>
      </c>
    </row>
    <row r="15" spans="1:12" ht="6" customHeight="1" x14ac:dyDescent="0.25">
      <c r="A15" s="8"/>
      <c r="B15" s="8"/>
      <c r="C15" s="8"/>
      <c r="D15" s="8"/>
      <c r="E15" s="8"/>
      <c r="F15" s="8"/>
      <c r="G15" s="8"/>
      <c r="H15" s="8"/>
      <c r="I15" s="8"/>
      <c r="J15" s="8"/>
      <c r="K15" s="8"/>
      <c r="L15" s="8"/>
    </row>
    <row r="16" spans="1:12" ht="15.75" x14ac:dyDescent="0.25">
      <c r="B16" s="20" t="s">
        <v>139</v>
      </c>
    </row>
    <row r="17" spans="2:2" x14ac:dyDescent="0.25">
      <c r="B17" s="1"/>
    </row>
    <row r="18" spans="2:2" x14ac:dyDescent="0.25">
      <c r="B18" t="s">
        <v>140</v>
      </c>
    </row>
    <row r="21" spans="2:2" x14ac:dyDescent="0.25">
      <c r="B21" t="s">
        <v>141</v>
      </c>
    </row>
    <row r="23" spans="2:2" x14ac:dyDescent="0.25">
      <c r="B23" t="s">
        <v>142</v>
      </c>
    </row>
    <row r="24" spans="2:2" x14ac:dyDescent="0.25">
      <c r="B24" t="s">
        <v>221</v>
      </c>
    </row>
    <row r="25" spans="2:2" x14ac:dyDescent="0.25">
      <c r="B25" t="s">
        <v>222</v>
      </c>
    </row>
    <row r="27" spans="2:2" x14ac:dyDescent="0.25">
      <c r="B27" t="s">
        <v>143</v>
      </c>
    </row>
    <row r="28" spans="2:2" x14ac:dyDescent="0.25">
      <c r="B28" t="s">
        <v>144</v>
      </c>
    </row>
    <row r="30" spans="2:2" x14ac:dyDescent="0.25">
      <c r="B30" t="s">
        <v>145</v>
      </c>
    </row>
    <row r="31" spans="2:2" x14ac:dyDescent="0.25">
      <c r="B31" t="s">
        <v>146</v>
      </c>
    </row>
    <row r="33" spans="2:2" x14ac:dyDescent="0.25">
      <c r="B33" t="s">
        <v>147</v>
      </c>
    </row>
    <row r="34" spans="2:2" x14ac:dyDescent="0.25">
      <c r="B34" t="s">
        <v>148</v>
      </c>
    </row>
    <row r="36" spans="2:2" x14ac:dyDescent="0.25">
      <c r="B36" t="s">
        <v>149</v>
      </c>
    </row>
    <row r="37" spans="2:2" x14ac:dyDescent="0.25">
      <c r="B37" t="s">
        <v>150</v>
      </c>
    </row>
    <row r="39" spans="2:2" x14ac:dyDescent="0.25">
      <c r="B39" t="s">
        <v>151</v>
      </c>
    </row>
    <row r="40" spans="2:2" x14ac:dyDescent="0.25">
      <c r="B40" t="s">
        <v>194</v>
      </c>
    </row>
    <row r="41" spans="2:2" x14ac:dyDescent="0.25">
      <c r="B41" t="s">
        <v>195</v>
      </c>
    </row>
    <row r="43" spans="2:2" x14ac:dyDescent="0.25">
      <c r="B43" t="s">
        <v>152</v>
      </c>
    </row>
    <row r="44" spans="2:2" x14ac:dyDescent="0.25">
      <c r="B44" t="s">
        <v>153</v>
      </c>
    </row>
    <row r="46" spans="2:2" x14ac:dyDescent="0.25">
      <c r="B46" t="s">
        <v>154</v>
      </c>
    </row>
    <row r="47" spans="2:2" x14ac:dyDescent="0.25">
      <c r="B47" t="s">
        <v>155</v>
      </c>
    </row>
    <row r="49" spans="2:2" x14ac:dyDescent="0.25">
      <c r="B49" t="s">
        <v>156</v>
      </c>
    </row>
    <row r="50" spans="2:2" x14ac:dyDescent="0.25">
      <c r="B50" t="s">
        <v>157</v>
      </c>
    </row>
    <row r="52" spans="2:2" x14ac:dyDescent="0.25">
      <c r="B52" t="s">
        <v>158</v>
      </c>
    </row>
    <row r="53" spans="2:2" x14ac:dyDescent="0.25">
      <c r="B53" t="s">
        <v>159</v>
      </c>
    </row>
    <row r="54" spans="2:2" x14ac:dyDescent="0.25">
      <c r="B54" t="s">
        <v>160</v>
      </c>
    </row>
    <row r="55" spans="2:2" x14ac:dyDescent="0.25">
      <c r="B55" t="s">
        <v>161</v>
      </c>
    </row>
    <row r="57" spans="2:2" x14ac:dyDescent="0.25">
      <c r="B57" t="s">
        <v>162</v>
      </c>
    </row>
    <row r="58" spans="2:2" x14ac:dyDescent="0.25">
      <c r="B58" t="s">
        <v>163</v>
      </c>
    </row>
    <row r="60" spans="2:2" x14ac:dyDescent="0.25">
      <c r="B60" t="s">
        <v>164</v>
      </c>
    </row>
    <row r="61" spans="2:2" x14ac:dyDescent="0.25">
      <c r="B61" t="s">
        <v>165</v>
      </c>
    </row>
    <row r="63" spans="2:2" x14ac:dyDescent="0.25">
      <c r="B63" t="s">
        <v>166</v>
      </c>
    </row>
    <row r="64" spans="2:2" x14ac:dyDescent="0.25">
      <c r="B64" t="s">
        <v>167</v>
      </c>
    </row>
    <row r="65" spans="2:2" x14ac:dyDescent="0.25">
      <c r="B65" t="s">
        <v>168</v>
      </c>
    </row>
    <row r="66" spans="2:2" x14ac:dyDescent="0.25">
      <c r="B66" t="s">
        <v>169</v>
      </c>
    </row>
    <row r="68" spans="2:2" x14ac:dyDescent="0.25">
      <c r="B68" s="21" t="s">
        <v>170</v>
      </c>
    </row>
    <row r="69" spans="2:2" x14ac:dyDescent="0.25">
      <c r="B69" t="s">
        <v>171</v>
      </c>
    </row>
    <row r="71" spans="2:2" x14ac:dyDescent="0.25">
      <c r="B71" s="21" t="s">
        <v>172</v>
      </c>
    </row>
    <row r="72" spans="2:2" x14ac:dyDescent="0.25">
      <c r="B72" t="s">
        <v>227</v>
      </c>
    </row>
    <row r="73" spans="2:2" x14ac:dyDescent="0.25">
      <c r="B73" t="s">
        <v>226</v>
      </c>
    </row>
    <row r="74" spans="2:2" x14ac:dyDescent="0.25">
      <c r="B74" t="s">
        <v>228</v>
      </c>
    </row>
    <row r="81" spans="2:2" x14ac:dyDescent="0.25">
      <c r="B81" t="s">
        <v>173</v>
      </c>
    </row>
    <row r="82" spans="2:2" x14ac:dyDescent="0.25">
      <c r="B82" t="s">
        <v>191</v>
      </c>
    </row>
    <row r="83" spans="2:2" x14ac:dyDescent="0.25">
      <c r="B83" t="s">
        <v>192</v>
      </c>
    </row>
    <row r="84" spans="2:2" x14ac:dyDescent="0.25">
      <c r="B84" t="s">
        <v>193</v>
      </c>
    </row>
    <row r="85" spans="2:2" x14ac:dyDescent="0.25">
      <c r="B85" t="s">
        <v>174</v>
      </c>
    </row>
    <row r="87" spans="2:2" x14ac:dyDescent="0.25">
      <c r="B87" t="s">
        <v>175</v>
      </c>
    </row>
    <row r="88" spans="2:2" x14ac:dyDescent="0.25">
      <c r="B88" t="s">
        <v>176</v>
      </c>
    </row>
    <row r="89" spans="2:2" x14ac:dyDescent="0.25">
      <c r="B89" t="s">
        <v>177</v>
      </c>
    </row>
    <row r="97" spans="2:2" x14ac:dyDescent="0.25">
      <c r="B97" t="s">
        <v>178</v>
      </c>
    </row>
    <row r="98" spans="2:2" x14ac:dyDescent="0.25">
      <c r="B98" t="s">
        <v>179</v>
      </c>
    </row>
    <row r="100" spans="2:2" x14ac:dyDescent="0.25">
      <c r="B100" t="s">
        <v>180</v>
      </c>
    </row>
    <row r="101" spans="2:2" x14ac:dyDescent="0.25">
      <c r="B101" t="s">
        <v>181</v>
      </c>
    </row>
    <row r="105" spans="2:2" x14ac:dyDescent="0.25">
      <c r="B105" t="s">
        <v>182</v>
      </c>
    </row>
    <row r="106" spans="2:2" x14ac:dyDescent="0.25">
      <c r="B106" t="s">
        <v>184</v>
      </c>
    </row>
    <row r="107" spans="2:2" x14ac:dyDescent="0.25">
      <c r="B107" t="s">
        <v>183</v>
      </c>
    </row>
    <row r="108" spans="2:2" x14ac:dyDescent="0.25">
      <c r="B108" t="s">
        <v>197</v>
      </c>
    </row>
    <row r="110" spans="2:2" x14ac:dyDescent="0.25">
      <c r="B110" t="s">
        <v>185</v>
      </c>
    </row>
    <row r="111" spans="2:2" x14ac:dyDescent="0.25">
      <c r="B111" t="s">
        <v>186</v>
      </c>
    </row>
    <row r="112" spans="2:2" x14ac:dyDescent="0.25">
      <c r="B112" t="s">
        <v>196</v>
      </c>
    </row>
    <row r="114" spans="1:12" x14ac:dyDescent="0.25">
      <c r="B114" t="s">
        <v>187</v>
      </c>
    </row>
    <row r="115" spans="1:12" x14ac:dyDescent="0.25">
      <c r="B115" t="s">
        <v>188</v>
      </c>
    </row>
    <row r="116" spans="1:12" x14ac:dyDescent="0.25">
      <c r="B116" t="s">
        <v>189</v>
      </c>
    </row>
    <row r="118" spans="1:12" x14ac:dyDescent="0.25">
      <c r="B118" t="s">
        <v>215</v>
      </c>
    </row>
    <row r="120" spans="1:12" x14ac:dyDescent="0.25">
      <c r="B120" t="s">
        <v>190</v>
      </c>
    </row>
    <row r="122" spans="1:12" x14ac:dyDescent="0.25">
      <c r="A122" s="8"/>
      <c r="B122" s="8"/>
      <c r="C122" s="8"/>
      <c r="D122" s="8"/>
      <c r="E122" s="8"/>
      <c r="F122" s="8"/>
      <c r="G122" s="8"/>
      <c r="H122" s="8"/>
      <c r="I122" s="8"/>
      <c r="J122" s="8"/>
      <c r="K122" s="8"/>
      <c r="L122" s="8"/>
    </row>
    <row r="123" spans="1:12" ht="15.75" x14ac:dyDescent="0.25">
      <c r="B123" s="20" t="s">
        <v>216</v>
      </c>
    </row>
    <row r="124" spans="1:12" x14ac:dyDescent="0.25">
      <c r="B124" s="1"/>
    </row>
    <row r="125" spans="1:12" x14ac:dyDescent="0.25">
      <c r="B125" t="s">
        <v>140</v>
      </c>
    </row>
    <row r="128" spans="1:12" x14ac:dyDescent="0.25">
      <c r="B128" t="s">
        <v>217</v>
      </c>
    </row>
    <row r="129" spans="2:2" x14ac:dyDescent="0.25">
      <c r="B129" t="s">
        <v>218</v>
      </c>
    </row>
    <row r="131" spans="2:2" x14ac:dyDescent="0.25">
      <c r="B131" t="s">
        <v>219</v>
      </c>
    </row>
    <row r="133" spans="2:2" x14ac:dyDescent="0.25">
      <c r="B133" t="s">
        <v>220</v>
      </c>
    </row>
    <row r="135" spans="2:2" x14ac:dyDescent="0.25">
      <c r="B135" t="s">
        <v>190</v>
      </c>
    </row>
  </sheetData>
  <sheetProtection algorithmName="SHA-512" hashValue="mIJaq+aDA0rS7WF/lZzAjrzPV0I1dXhbYBJN+tqrgncdPxw0Zj3AyywLcID9te+1QyTH7ptFD4dkaVM3HZxxmA==" saltValue="9rGAxGPpvAlKskPCBR3TQA==" spinCount="100000" sheet="1" objects="1" scenarios="1"/>
  <pageMargins left="0.70866141732283472" right="0.70866141732283472" top="0.78740157480314965" bottom="0.78740157480314965" header="0.31496062992125984" footer="0.31496062992125984"/>
  <pageSetup paperSize="9" scale="60" orientation="portrait" horizontalDpi="300" verticalDpi="1200" r:id="rId1"/>
  <headerFooter>
    <oddFooter>&amp;RSeite &amp;P</oddFooter>
  </headerFooter>
  <rowBreaks count="1" manualBreakCount="1">
    <brk id="62" max="12" man="1"/>
  </rowBreaks>
  <colBreaks count="1" manualBreakCount="1">
    <brk id="13" max="11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19F20-5FE3-4077-8C4F-9B1510DEDD15}">
  <dimension ref="B1:Y55"/>
  <sheetViews>
    <sheetView showGridLines="0" topLeftCell="F1" workbookViewId="0">
      <selection activeCell="P4" sqref="P4"/>
    </sheetView>
  </sheetViews>
  <sheetFormatPr baseColWidth="10" defaultRowHeight="15" x14ac:dyDescent="0.25"/>
  <cols>
    <col min="10" max="10" width="26.5703125" bestFit="1" customWidth="1"/>
    <col min="14" max="14" width="29.42578125" customWidth="1"/>
    <col min="23" max="23" width="14.42578125" bestFit="1" customWidth="1"/>
  </cols>
  <sheetData>
    <row r="1" spans="2:25" x14ac:dyDescent="0.25">
      <c r="F1" s="2" t="s">
        <v>86</v>
      </c>
      <c r="I1" s="1" t="s">
        <v>80</v>
      </c>
      <c r="J1" s="1" t="s">
        <v>11</v>
      </c>
      <c r="K1" s="1" t="s">
        <v>39</v>
      </c>
      <c r="L1" s="1" t="s">
        <v>49</v>
      </c>
      <c r="N1" t="s">
        <v>60</v>
      </c>
      <c r="P1" t="s">
        <v>102</v>
      </c>
      <c r="Q1" t="s">
        <v>103</v>
      </c>
      <c r="T1" t="s">
        <v>36</v>
      </c>
      <c r="W1" t="s">
        <v>115</v>
      </c>
      <c r="Y1" t="s">
        <v>230</v>
      </c>
    </row>
    <row r="2" spans="2:25" x14ac:dyDescent="0.25">
      <c r="B2" t="s">
        <v>2</v>
      </c>
      <c r="C2" t="s">
        <v>3</v>
      </c>
      <c r="D2" t="s">
        <v>1</v>
      </c>
      <c r="F2" s="2" t="s">
        <v>4</v>
      </c>
      <c r="G2" s="2"/>
      <c r="I2" t="s">
        <v>78</v>
      </c>
      <c r="J2" t="s">
        <v>101</v>
      </c>
      <c r="N2" t="s">
        <v>61</v>
      </c>
      <c r="P2" t="s">
        <v>62</v>
      </c>
      <c r="Q2" t="s">
        <v>63</v>
      </c>
      <c r="T2" t="s">
        <v>93</v>
      </c>
      <c r="U2" t="s">
        <v>90</v>
      </c>
      <c r="V2">
        <v>1</v>
      </c>
      <c r="W2" t="s">
        <v>116</v>
      </c>
      <c r="Y2" t="s">
        <v>231</v>
      </c>
    </row>
    <row r="3" spans="2:25" x14ac:dyDescent="0.25">
      <c r="B3" t="s">
        <v>5</v>
      </c>
      <c r="F3" t="s">
        <v>6</v>
      </c>
      <c r="I3" t="s">
        <v>78</v>
      </c>
      <c r="J3" t="s">
        <v>26</v>
      </c>
      <c r="K3" t="s">
        <v>87</v>
      </c>
      <c r="L3">
        <v>3</v>
      </c>
      <c r="P3" t="s">
        <v>292</v>
      </c>
      <c r="Q3" t="s">
        <v>64</v>
      </c>
      <c r="T3" t="s">
        <v>93</v>
      </c>
      <c r="U3" t="s">
        <v>91</v>
      </c>
      <c r="V3">
        <v>2</v>
      </c>
      <c r="W3" t="s">
        <v>117</v>
      </c>
      <c r="Y3" t="s">
        <v>232</v>
      </c>
    </row>
    <row r="4" spans="2:25" x14ac:dyDescent="0.25">
      <c r="B4" t="s">
        <v>113</v>
      </c>
      <c r="F4" t="s">
        <v>7</v>
      </c>
      <c r="I4" t="s">
        <v>78</v>
      </c>
      <c r="J4" t="s">
        <v>29</v>
      </c>
      <c r="K4" t="s">
        <v>87</v>
      </c>
      <c r="L4">
        <v>3</v>
      </c>
      <c r="N4" t="s">
        <v>135</v>
      </c>
      <c r="P4" t="s">
        <v>99</v>
      </c>
      <c r="Q4" t="s">
        <v>65</v>
      </c>
      <c r="T4" t="s">
        <v>93</v>
      </c>
      <c r="U4" t="s">
        <v>92</v>
      </c>
      <c r="V4">
        <v>5</v>
      </c>
      <c r="W4" t="s">
        <v>290</v>
      </c>
      <c r="Y4" t="s">
        <v>233</v>
      </c>
    </row>
    <row r="5" spans="2:25" x14ac:dyDescent="0.25">
      <c r="B5" s="29" t="s">
        <v>282</v>
      </c>
      <c r="F5" t="s">
        <v>8</v>
      </c>
      <c r="I5" t="s">
        <v>78</v>
      </c>
      <c r="J5" t="s">
        <v>50</v>
      </c>
      <c r="K5" t="s">
        <v>87</v>
      </c>
      <c r="L5">
        <v>3</v>
      </c>
      <c r="N5" t="s">
        <v>79</v>
      </c>
      <c r="P5" t="s">
        <v>126</v>
      </c>
      <c r="Q5" t="s">
        <v>66</v>
      </c>
      <c r="T5" t="s">
        <v>94</v>
      </c>
      <c r="U5" t="s">
        <v>90</v>
      </c>
      <c r="V5">
        <v>1</v>
      </c>
      <c r="W5" t="s">
        <v>118</v>
      </c>
      <c r="Y5" t="s">
        <v>234</v>
      </c>
    </row>
    <row r="6" spans="2:25" x14ac:dyDescent="0.25">
      <c r="B6" s="29" t="s">
        <v>283</v>
      </c>
      <c r="F6" t="s">
        <v>9</v>
      </c>
      <c r="I6" t="s">
        <v>78</v>
      </c>
      <c r="J6" t="s">
        <v>51</v>
      </c>
      <c r="K6" t="s">
        <v>87</v>
      </c>
      <c r="L6">
        <v>3</v>
      </c>
      <c r="P6" t="s">
        <v>127</v>
      </c>
      <c r="Q6" t="s">
        <v>67</v>
      </c>
      <c r="T6" t="s">
        <v>94</v>
      </c>
      <c r="U6" t="s">
        <v>95</v>
      </c>
      <c r="V6">
        <v>2</v>
      </c>
    </row>
    <row r="7" spans="2:25" x14ac:dyDescent="0.25">
      <c r="B7" s="29" t="s">
        <v>250</v>
      </c>
      <c r="F7" t="s">
        <v>10</v>
      </c>
      <c r="I7" t="s">
        <v>78</v>
      </c>
      <c r="J7" t="s">
        <v>27</v>
      </c>
      <c r="K7" t="s">
        <v>88</v>
      </c>
      <c r="L7">
        <v>3</v>
      </c>
      <c r="P7" t="s">
        <v>128</v>
      </c>
      <c r="Q7" t="s">
        <v>68</v>
      </c>
      <c r="T7" t="s">
        <v>94</v>
      </c>
      <c r="U7" t="s">
        <v>96</v>
      </c>
      <c r="V7">
        <v>3</v>
      </c>
    </row>
    <row r="8" spans="2:25" x14ac:dyDescent="0.25">
      <c r="B8" s="29" t="s">
        <v>251</v>
      </c>
      <c r="I8" t="s">
        <v>78</v>
      </c>
      <c r="J8" t="s">
        <v>52</v>
      </c>
      <c r="K8" t="s">
        <v>88</v>
      </c>
      <c r="L8">
        <v>3</v>
      </c>
      <c r="P8" t="s">
        <v>100</v>
      </c>
      <c r="Q8" t="s">
        <v>69</v>
      </c>
    </row>
    <row r="9" spans="2:25" x14ac:dyDescent="0.25">
      <c r="B9" s="29" t="s">
        <v>252</v>
      </c>
      <c r="F9" t="s">
        <v>106</v>
      </c>
      <c r="I9" t="s">
        <v>78</v>
      </c>
      <c r="J9" t="s">
        <v>12</v>
      </c>
      <c r="K9" s="4" t="s">
        <v>229</v>
      </c>
      <c r="L9">
        <v>3</v>
      </c>
      <c r="N9" t="s">
        <v>46</v>
      </c>
      <c r="O9" t="s">
        <v>82</v>
      </c>
      <c r="Q9" t="s">
        <v>70</v>
      </c>
    </row>
    <row r="10" spans="2:25" x14ac:dyDescent="0.25">
      <c r="B10" s="29" t="s">
        <v>253</v>
      </c>
      <c r="I10" t="s">
        <v>78</v>
      </c>
      <c r="J10" t="s">
        <v>18</v>
      </c>
      <c r="K10" t="s">
        <v>87</v>
      </c>
      <c r="L10">
        <v>3</v>
      </c>
      <c r="N10" t="s">
        <v>47</v>
      </c>
      <c r="O10" t="s">
        <v>83</v>
      </c>
      <c r="Q10" t="s">
        <v>134</v>
      </c>
    </row>
    <row r="11" spans="2:25" x14ac:dyDescent="0.25">
      <c r="B11" s="29" t="s">
        <v>254</v>
      </c>
      <c r="F11" t="s">
        <v>53</v>
      </c>
      <c r="I11" t="s">
        <v>78</v>
      </c>
      <c r="J11" t="s">
        <v>13</v>
      </c>
      <c r="K11" t="s">
        <v>223</v>
      </c>
      <c r="L11">
        <v>3</v>
      </c>
      <c r="N11" t="s">
        <v>48</v>
      </c>
      <c r="O11" t="s">
        <v>84</v>
      </c>
      <c r="Q11" t="s">
        <v>71</v>
      </c>
    </row>
    <row r="12" spans="2:25" x14ac:dyDescent="0.25">
      <c r="B12" s="29" t="s">
        <v>255</v>
      </c>
      <c r="F12" t="s">
        <v>54</v>
      </c>
      <c r="I12" t="s">
        <v>78</v>
      </c>
      <c r="J12" t="s">
        <v>14</v>
      </c>
      <c r="K12" t="s">
        <v>225</v>
      </c>
      <c r="L12">
        <v>1</v>
      </c>
      <c r="Q12" t="s">
        <v>109</v>
      </c>
    </row>
    <row r="13" spans="2:25" x14ac:dyDescent="0.25">
      <c r="B13" s="29" t="s">
        <v>284</v>
      </c>
      <c r="F13" t="s">
        <v>55</v>
      </c>
      <c r="I13" t="s">
        <v>78</v>
      </c>
      <c r="J13" t="s">
        <v>15</v>
      </c>
      <c r="K13" t="s">
        <v>224</v>
      </c>
      <c r="L13">
        <v>1</v>
      </c>
      <c r="Q13" t="s">
        <v>125</v>
      </c>
    </row>
    <row r="14" spans="2:25" x14ac:dyDescent="0.25">
      <c r="B14" s="29" t="s">
        <v>256</v>
      </c>
      <c r="F14" t="s">
        <v>56</v>
      </c>
      <c r="I14" t="s">
        <v>78</v>
      </c>
      <c r="J14" t="s">
        <v>16</v>
      </c>
      <c r="K14" t="s">
        <v>225</v>
      </c>
      <c r="L14">
        <v>1</v>
      </c>
      <c r="N14" t="s">
        <v>88</v>
      </c>
      <c r="Q14" t="s">
        <v>291</v>
      </c>
    </row>
    <row r="15" spans="2:25" x14ac:dyDescent="0.25">
      <c r="B15" s="29" t="s">
        <v>257</v>
      </c>
      <c r="F15" t="s">
        <v>57</v>
      </c>
      <c r="I15" t="s">
        <v>78</v>
      </c>
      <c r="J15" t="s">
        <v>17</v>
      </c>
      <c r="K15" s="4" t="s">
        <v>89</v>
      </c>
      <c r="N15" t="s">
        <v>87</v>
      </c>
    </row>
    <row r="16" spans="2:25" x14ac:dyDescent="0.25">
      <c r="B16" s="29" t="s">
        <v>258</v>
      </c>
      <c r="I16" t="s">
        <v>78</v>
      </c>
      <c r="J16" t="s">
        <v>22</v>
      </c>
      <c r="K16" t="s">
        <v>59</v>
      </c>
      <c r="L16">
        <v>1</v>
      </c>
    </row>
    <row r="17" spans="2:20" x14ac:dyDescent="0.25">
      <c r="B17" s="29" t="s">
        <v>259</v>
      </c>
      <c r="I17" t="s">
        <v>78</v>
      </c>
      <c r="J17" t="s">
        <v>23</v>
      </c>
      <c r="K17" s="4" t="s">
        <v>89</v>
      </c>
      <c r="L17">
        <v>1</v>
      </c>
      <c r="M17" s="4"/>
    </row>
    <row r="18" spans="2:20" x14ac:dyDescent="0.25">
      <c r="B18" s="29" t="s">
        <v>260</v>
      </c>
      <c r="F18" t="s">
        <v>53</v>
      </c>
      <c r="I18" t="s">
        <v>78</v>
      </c>
      <c r="J18" t="s">
        <v>24</v>
      </c>
      <c r="K18" s="4" t="s">
        <v>97</v>
      </c>
      <c r="Q18" t="s">
        <v>102</v>
      </c>
      <c r="T18" t="s">
        <v>243</v>
      </c>
    </row>
    <row r="19" spans="2:20" x14ac:dyDescent="0.25">
      <c r="B19" s="29" t="s">
        <v>261</v>
      </c>
      <c r="F19" t="s">
        <v>54</v>
      </c>
      <c r="I19" t="s">
        <v>78</v>
      </c>
      <c r="J19" t="s">
        <v>25</v>
      </c>
      <c r="K19" t="s">
        <v>87</v>
      </c>
      <c r="Q19" s="23" t="s">
        <v>20</v>
      </c>
      <c r="T19" t="s">
        <v>244</v>
      </c>
    </row>
    <row r="20" spans="2:20" x14ac:dyDescent="0.25">
      <c r="B20" s="29" t="s">
        <v>262</v>
      </c>
      <c r="I20" t="s">
        <v>78</v>
      </c>
      <c r="J20" t="s">
        <v>111</v>
      </c>
      <c r="K20" s="4" t="s">
        <v>59</v>
      </c>
      <c r="L20">
        <v>1</v>
      </c>
      <c r="Q20" s="23" t="s">
        <v>19</v>
      </c>
      <c r="T20" t="s">
        <v>245</v>
      </c>
    </row>
    <row r="21" spans="2:20" x14ac:dyDescent="0.25">
      <c r="B21" s="29" t="s">
        <v>263</v>
      </c>
      <c r="K21" s="4" t="s">
        <v>89</v>
      </c>
      <c r="N21" t="s">
        <v>60</v>
      </c>
      <c r="Q21" s="23" t="s">
        <v>21</v>
      </c>
      <c r="T21" t="s">
        <v>246</v>
      </c>
    </row>
    <row r="22" spans="2:20" x14ac:dyDescent="0.25">
      <c r="B22" s="29" t="s">
        <v>285</v>
      </c>
      <c r="F22" s="23" t="s">
        <v>208</v>
      </c>
      <c r="G22" s="3"/>
      <c r="I22" t="s">
        <v>79</v>
      </c>
      <c r="J22" t="s">
        <v>28</v>
      </c>
      <c r="K22" s="4" t="s">
        <v>89</v>
      </c>
      <c r="N22" t="s">
        <v>61</v>
      </c>
      <c r="Q22" s="23" t="s">
        <v>214</v>
      </c>
      <c r="T22" t="s">
        <v>247</v>
      </c>
    </row>
    <row r="23" spans="2:20" x14ac:dyDescent="0.25">
      <c r="B23" s="29" t="s">
        <v>264</v>
      </c>
      <c r="F23" s="23" t="s">
        <v>209</v>
      </c>
      <c r="G23" s="4"/>
      <c r="I23" t="s">
        <v>79</v>
      </c>
      <c r="J23" t="s">
        <v>19</v>
      </c>
      <c r="N23" t="s">
        <v>129</v>
      </c>
      <c r="Q23" s="23" t="s">
        <v>213</v>
      </c>
      <c r="T23" t="s">
        <v>248</v>
      </c>
    </row>
    <row r="24" spans="2:20" x14ac:dyDescent="0.25">
      <c r="B24" s="29" t="s">
        <v>265</v>
      </c>
      <c r="F24" s="23" t="s">
        <v>210</v>
      </c>
      <c r="G24" s="3"/>
      <c r="I24" t="s">
        <v>79</v>
      </c>
      <c r="J24" t="s">
        <v>20</v>
      </c>
      <c r="N24" t="s">
        <v>130</v>
      </c>
      <c r="T24" t="s">
        <v>249</v>
      </c>
    </row>
    <row r="25" spans="2:20" x14ac:dyDescent="0.25">
      <c r="B25" s="29" t="s">
        <v>266</v>
      </c>
      <c r="F25" s="23" t="s">
        <v>211</v>
      </c>
      <c r="G25" s="4"/>
      <c r="I25" t="s">
        <v>79</v>
      </c>
      <c r="J25" t="s">
        <v>21</v>
      </c>
      <c r="N25" t="s">
        <v>131</v>
      </c>
    </row>
    <row r="26" spans="2:20" x14ac:dyDescent="0.25">
      <c r="B26" s="29" t="s">
        <v>267</v>
      </c>
      <c r="F26" t="s">
        <v>212</v>
      </c>
      <c r="G26" s="3"/>
      <c r="I26" t="s">
        <v>79</v>
      </c>
      <c r="J26" t="s">
        <v>198</v>
      </c>
    </row>
    <row r="27" spans="2:20" x14ac:dyDescent="0.25">
      <c r="B27" s="29" t="s">
        <v>268</v>
      </c>
      <c r="G27" s="4"/>
      <c r="I27" t="s">
        <v>79</v>
      </c>
      <c r="J27" t="s">
        <v>199</v>
      </c>
    </row>
    <row r="28" spans="2:20" x14ac:dyDescent="0.25">
      <c r="B28" s="29" t="s">
        <v>269</v>
      </c>
      <c r="G28" s="3"/>
      <c r="I28" t="s">
        <v>79</v>
      </c>
      <c r="J28" t="s">
        <v>200</v>
      </c>
      <c r="N28" t="s">
        <v>40</v>
      </c>
    </row>
    <row r="29" spans="2:20" x14ac:dyDescent="0.25">
      <c r="B29" s="29" t="s">
        <v>270</v>
      </c>
      <c r="F29" t="s">
        <v>212</v>
      </c>
      <c r="I29" t="s">
        <v>79</v>
      </c>
      <c r="J29" t="s">
        <v>23</v>
      </c>
      <c r="N29">
        <v>1</v>
      </c>
    </row>
    <row r="30" spans="2:20" x14ac:dyDescent="0.25">
      <c r="B30" s="29" t="s">
        <v>271</v>
      </c>
      <c r="F30" s="23" t="s">
        <v>211</v>
      </c>
      <c r="I30" t="s">
        <v>79</v>
      </c>
      <c r="J30" t="s">
        <v>202</v>
      </c>
      <c r="N30">
        <v>2</v>
      </c>
    </row>
    <row r="31" spans="2:20" x14ac:dyDescent="0.25">
      <c r="B31" s="29" t="s">
        <v>272</v>
      </c>
      <c r="I31" t="s">
        <v>79</v>
      </c>
      <c r="N31">
        <v>3</v>
      </c>
    </row>
    <row r="32" spans="2:20" x14ac:dyDescent="0.25">
      <c r="B32" s="29" t="s">
        <v>273</v>
      </c>
      <c r="I32" t="s">
        <v>79</v>
      </c>
      <c r="J32" t="s">
        <v>101</v>
      </c>
      <c r="N32">
        <v>4</v>
      </c>
    </row>
    <row r="33" spans="2:14" x14ac:dyDescent="0.25">
      <c r="B33" s="29" t="s">
        <v>274</v>
      </c>
      <c r="N33">
        <v>5</v>
      </c>
    </row>
    <row r="34" spans="2:14" x14ac:dyDescent="0.25">
      <c r="B34" s="29" t="s">
        <v>286</v>
      </c>
      <c r="N34" t="s">
        <v>132</v>
      </c>
    </row>
    <row r="35" spans="2:14" x14ac:dyDescent="0.25">
      <c r="B35" s="29" t="s">
        <v>287</v>
      </c>
    </row>
    <row r="36" spans="2:14" x14ac:dyDescent="0.25">
      <c r="B36" s="29" t="s">
        <v>288</v>
      </c>
    </row>
    <row r="37" spans="2:14" x14ac:dyDescent="0.25">
      <c r="B37" s="29" t="s">
        <v>275</v>
      </c>
    </row>
    <row r="38" spans="2:14" x14ac:dyDescent="0.25">
      <c r="B38" s="29" t="s">
        <v>276</v>
      </c>
    </row>
    <row r="39" spans="2:14" x14ac:dyDescent="0.25">
      <c r="B39" s="29" t="s">
        <v>277</v>
      </c>
    </row>
    <row r="40" spans="2:14" x14ac:dyDescent="0.25">
      <c r="B40" s="29" t="s">
        <v>278</v>
      </c>
    </row>
    <row r="41" spans="2:14" x14ac:dyDescent="0.25">
      <c r="B41" s="29" t="s">
        <v>279</v>
      </c>
    </row>
    <row r="42" spans="2:14" x14ac:dyDescent="0.25">
      <c r="B42" s="29" t="s">
        <v>280</v>
      </c>
    </row>
    <row r="43" spans="2:14" x14ac:dyDescent="0.25">
      <c r="B43" s="29" t="s">
        <v>281</v>
      </c>
    </row>
    <row r="49" spans="2:2" x14ac:dyDescent="0.25">
      <c r="B49" t="s">
        <v>113</v>
      </c>
    </row>
    <row r="50" spans="2:2" x14ac:dyDescent="0.25">
      <c r="B50" t="s">
        <v>203</v>
      </c>
    </row>
    <row r="51" spans="2:2" x14ac:dyDescent="0.25">
      <c r="B51" s="23" t="s">
        <v>204</v>
      </c>
    </row>
    <row r="52" spans="2:2" x14ac:dyDescent="0.25">
      <c r="B52" s="23" t="s">
        <v>205</v>
      </c>
    </row>
    <row r="53" spans="2:2" x14ac:dyDescent="0.25">
      <c r="B53" s="23" t="s">
        <v>206</v>
      </c>
    </row>
    <row r="54" spans="2:2" x14ac:dyDescent="0.25">
      <c r="B54" s="23" t="s">
        <v>207</v>
      </c>
    </row>
    <row r="55" spans="2:2" x14ac:dyDescent="0.25">
      <c r="B55" s="23" t="s">
        <v>201</v>
      </c>
    </row>
  </sheetData>
  <phoneticPr fontId="3" type="noConversion"/>
  <pageMargins left="0.7" right="0.7" top="0.78740157499999996" bottom="0.78740157499999996"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Neueinstellung</vt:lpstr>
      <vt:lpstr>Weiterbeschäftigung</vt:lpstr>
      <vt:lpstr>Anleitung</vt:lpstr>
      <vt:lpstr>Verweise</vt:lpstr>
      <vt:lpstr>Anleitung!Druckbereich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Horatschek | Evangelisches Kitawerk</dc:creator>
  <cp:lastModifiedBy>Julia Horatschek | Evangelisches Kitawerk</cp:lastModifiedBy>
  <cp:lastPrinted>2025-08-20T04:54:48Z</cp:lastPrinted>
  <dcterms:created xsi:type="dcterms:W3CDTF">2024-08-08T10:07:30Z</dcterms:created>
  <dcterms:modified xsi:type="dcterms:W3CDTF">2025-08-20T04:55:58Z</dcterms:modified>
</cp:coreProperties>
</file>